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lw\LU\au\Internet\Fachinformationen\Berechnungshilfen\"/>
    </mc:Choice>
  </mc:AlternateContent>
  <bookViews>
    <workbookView xWindow="0" yWindow="0" windowWidth="28800" windowHeight="12435"/>
  </bookViews>
  <sheets>
    <sheet name="Information" sheetId="3" r:id="rId1"/>
    <sheet name="Berechnung" sheetId="1" r:id="rId2"/>
    <sheet name="Stammdaten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I37" i="1" s="1"/>
  <c r="E38" i="1"/>
  <c r="I38" i="1" s="1"/>
  <c r="E39" i="1"/>
  <c r="I39" i="1" s="1"/>
  <c r="E40" i="1"/>
  <c r="I40" i="1" s="1"/>
  <c r="E41" i="1"/>
  <c r="I41" i="1" s="1"/>
  <c r="E42" i="1"/>
  <c r="I42" i="1" s="1"/>
  <c r="E43" i="1"/>
  <c r="I43" i="1" s="1"/>
  <c r="E44" i="1"/>
  <c r="I44" i="1" s="1"/>
  <c r="E45" i="1"/>
  <c r="I45" i="1" s="1"/>
  <c r="E36" i="1"/>
  <c r="I36" i="1" s="1"/>
  <c r="E26" i="1"/>
  <c r="I26" i="1" s="1"/>
  <c r="E27" i="1"/>
  <c r="I27" i="1" s="1"/>
  <c r="E28" i="1"/>
  <c r="I28" i="1" s="1"/>
  <c r="E29" i="1"/>
  <c r="I29" i="1" s="1"/>
  <c r="E30" i="1"/>
  <c r="I30" i="1" s="1"/>
  <c r="E31" i="1"/>
  <c r="I31" i="1" s="1"/>
  <c r="E32" i="1"/>
  <c r="I32" i="1" s="1"/>
  <c r="E33" i="1"/>
  <c r="I33" i="1" s="1"/>
  <c r="E34" i="1"/>
  <c r="I34" i="1" s="1"/>
  <c r="E17" i="1"/>
  <c r="I17" i="1" s="1"/>
  <c r="E18" i="1"/>
  <c r="I18" i="1" s="1"/>
  <c r="E19" i="1"/>
  <c r="I19" i="1" s="1"/>
  <c r="E20" i="1"/>
  <c r="I20" i="1" s="1"/>
  <c r="E21" i="1"/>
  <c r="I21" i="1" s="1"/>
  <c r="E22" i="1"/>
  <c r="I22" i="1" s="1"/>
  <c r="E23" i="1"/>
  <c r="I23" i="1" s="1"/>
  <c r="D49" i="1" l="1"/>
  <c r="D48" i="1"/>
  <c r="D47" i="1"/>
  <c r="D46" i="1"/>
  <c r="E24" i="1"/>
  <c r="E35" i="1"/>
  <c r="B37" i="1"/>
  <c r="K37" i="1" s="1"/>
  <c r="B38" i="1"/>
  <c r="K38" i="1" s="1"/>
  <c r="B39" i="1"/>
  <c r="K39" i="1" s="1"/>
  <c r="B40" i="1"/>
  <c r="K40" i="1" s="1"/>
  <c r="B41" i="1"/>
  <c r="K41" i="1" s="1"/>
  <c r="B42" i="1"/>
  <c r="K42" i="1" s="1"/>
  <c r="B43" i="1"/>
  <c r="K43" i="1" s="1"/>
  <c r="B44" i="1"/>
  <c r="K44" i="1" s="1"/>
  <c r="B45" i="1"/>
  <c r="K45" i="1" s="1"/>
  <c r="B36" i="1"/>
  <c r="K36" i="1" s="1"/>
  <c r="B26" i="1"/>
  <c r="K26" i="1" s="1"/>
  <c r="B27" i="1"/>
  <c r="K27" i="1" s="1"/>
  <c r="B28" i="1"/>
  <c r="K28" i="1" s="1"/>
  <c r="B29" i="1"/>
  <c r="K29" i="1" s="1"/>
  <c r="B30" i="1"/>
  <c r="K30" i="1" s="1"/>
  <c r="B31" i="1"/>
  <c r="K31" i="1" s="1"/>
  <c r="B32" i="1"/>
  <c r="K32" i="1" s="1"/>
  <c r="B33" i="1"/>
  <c r="K33" i="1" s="1"/>
  <c r="B34" i="1"/>
  <c r="K34" i="1" s="1"/>
  <c r="B25" i="1"/>
  <c r="K25" i="1" s="1"/>
  <c r="B15" i="1"/>
  <c r="B16" i="1"/>
  <c r="B17" i="1"/>
  <c r="K17" i="1" s="1"/>
  <c r="B18" i="1"/>
  <c r="K18" i="1" s="1"/>
  <c r="B19" i="1"/>
  <c r="K19" i="1" s="1"/>
  <c r="B20" i="1"/>
  <c r="K20" i="1" s="1"/>
  <c r="B21" i="1"/>
  <c r="K21" i="1" s="1"/>
  <c r="B22" i="1"/>
  <c r="K22" i="1" s="1"/>
  <c r="B23" i="1"/>
  <c r="K23" i="1" s="1"/>
  <c r="B14" i="1"/>
  <c r="K14" i="1" s="1"/>
  <c r="C49" i="1"/>
  <c r="C48" i="1"/>
  <c r="C47" i="1"/>
  <c r="C46" i="1"/>
  <c r="K15" i="1" l="1"/>
  <c r="K16" i="1"/>
  <c r="K46" i="1"/>
  <c r="K35" i="1"/>
  <c r="E15" i="1"/>
  <c r="I15" i="1" s="1"/>
  <c r="E14" i="1"/>
  <c r="I14" i="1" s="1"/>
  <c r="E25" i="1"/>
  <c r="I25" i="1" s="1"/>
  <c r="E16" i="1"/>
  <c r="I16" i="1" s="1"/>
  <c r="J14" i="1"/>
  <c r="A11" i="1" s="1"/>
  <c r="H39" i="1"/>
  <c r="K24" i="1" l="1"/>
  <c r="K47" i="1" s="1"/>
  <c r="A10" i="1" s="1"/>
  <c r="I35" i="1"/>
  <c r="I24" i="1"/>
  <c r="E47" i="1"/>
  <c r="B6" i="1" s="1"/>
  <c r="H37" i="1"/>
  <c r="H25" i="1"/>
  <c r="H45" i="1"/>
  <c r="H26" i="1"/>
  <c r="H21" i="1"/>
  <c r="H28" i="1"/>
  <c r="H23" i="1"/>
  <c r="H44" i="1"/>
  <c r="H18" i="1"/>
  <c r="H33" i="1"/>
  <c r="H30" i="1"/>
  <c r="H32" i="1"/>
  <c r="H38" i="1"/>
  <c r="H27" i="1"/>
  <c r="H22" i="1"/>
  <c r="H16" i="1"/>
  <c r="H34" i="1"/>
  <c r="H41" i="1"/>
  <c r="H42" i="1"/>
  <c r="H31" i="1"/>
  <c r="H29" i="1"/>
  <c r="H36" i="1"/>
  <c r="H43" i="1"/>
  <c r="H17" i="1"/>
  <c r="H19" i="1"/>
  <c r="H40" i="1"/>
  <c r="H14" i="1"/>
  <c r="H20" i="1"/>
  <c r="E49" i="1"/>
  <c r="E48" i="1"/>
  <c r="B8" i="1" s="1"/>
  <c r="H15" i="1"/>
  <c r="E46" i="1"/>
  <c r="H46" i="1" l="1"/>
  <c r="H35" i="1"/>
  <c r="I46" i="1"/>
  <c r="H24" i="1"/>
  <c r="B5" i="1" s="1"/>
  <c r="H47" i="1" l="1"/>
  <c r="I47" i="1"/>
  <c r="B7" i="1" s="1"/>
</calcChain>
</file>

<file path=xl/sharedStrings.xml><?xml version="1.0" encoding="utf-8"?>
<sst xmlns="http://schemas.openxmlformats.org/spreadsheetml/2006/main" count="118" uniqueCount="92">
  <si>
    <t>Deutsche Bezeichnung</t>
  </si>
  <si>
    <t>Botanische Bezeichnung</t>
  </si>
  <si>
    <t>Rohrschwingel</t>
  </si>
  <si>
    <t>Festuca arundinacea</t>
  </si>
  <si>
    <t>Rotschwingel</t>
  </si>
  <si>
    <t>Festuca rubra</t>
  </si>
  <si>
    <t>Wiesenschwingel</t>
  </si>
  <si>
    <t>Festuca pratensis</t>
  </si>
  <si>
    <t>Deutsches Weidelgras</t>
  </si>
  <si>
    <t>Lolium perenne</t>
  </si>
  <si>
    <t>Wiesenfuchsschwanz</t>
  </si>
  <si>
    <t>Alopecurus pratensis</t>
  </si>
  <si>
    <t>Wiesenlieschgras</t>
  </si>
  <si>
    <t>Phleum pratense</t>
  </si>
  <si>
    <t>Wiesenrispe</t>
  </si>
  <si>
    <t>Poa pratensis</t>
  </si>
  <si>
    <t>Knaulgras</t>
  </si>
  <si>
    <t>Dactylis glomerata</t>
  </si>
  <si>
    <t>Glatthafer</t>
  </si>
  <si>
    <t>Arrhenatherum elatius</t>
  </si>
  <si>
    <t>Weißes Straußgras</t>
  </si>
  <si>
    <t>Agrostis gigantea</t>
  </si>
  <si>
    <t>weiteres ausdauerndes Gras 1</t>
  </si>
  <si>
    <t>weiteres ausdauerndes Gras 2</t>
  </si>
  <si>
    <t>weiteres ausdauerndes Gras 3</t>
  </si>
  <si>
    <t>weiteres ausdauerndes Gras 4</t>
  </si>
  <si>
    <t>weiteres ausdauerndes Gras 5</t>
  </si>
  <si>
    <t>weiteres ausdauerndes Gras 6</t>
  </si>
  <si>
    <t>nn</t>
  </si>
  <si>
    <t xml:space="preserve">Trifolium alexandrinum </t>
  </si>
  <si>
    <t>Alexandriner Klee</t>
  </si>
  <si>
    <t xml:space="preserve">Trifolium hybridum </t>
  </si>
  <si>
    <t>Schwedenklee (Bastardklee)</t>
  </si>
  <si>
    <t xml:space="preserve">Trifolium incarnatum </t>
  </si>
  <si>
    <t>Inkarnatklee</t>
  </si>
  <si>
    <t xml:space="preserve">Trifolium pratense </t>
  </si>
  <si>
    <t>Rotklee</t>
  </si>
  <si>
    <t xml:space="preserve">Trifolium repens </t>
  </si>
  <si>
    <t>Weißklee</t>
  </si>
  <si>
    <t xml:space="preserve">Trifolium resupinatum </t>
  </si>
  <si>
    <t>Persischer Klee</t>
  </si>
  <si>
    <t xml:space="preserve">Medicago lupulina </t>
  </si>
  <si>
    <t>Hopfenklee (Gelbklee)</t>
  </si>
  <si>
    <t xml:space="preserve">Medicago sativa </t>
  </si>
  <si>
    <t>Luzerne</t>
  </si>
  <si>
    <t xml:space="preserve">Medicago x varia </t>
  </si>
  <si>
    <t>Bastardluzerne, Sandluzerne</t>
  </si>
  <si>
    <t xml:space="preserve">Melilotus spp. </t>
  </si>
  <si>
    <t>alle Arten der Gattung Steinklee</t>
  </si>
  <si>
    <t xml:space="preserve">Lotus corniculatus </t>
  </si>
  <si>
    <t>Hornschotenklee</t>
  </si>
  <si>
    <t>Ausdauernde Gräser</t>
  </si>
  <si>
    <t>Klee / Leguminosen</t>
  </si>
  <si>
    <t>Nicht ausdauerndes Gras</t>
  </si>
  <si>
    <t>nicht ausdauerndes Gras 1</t>
  </si>
  <si>
    <t>nicht ausdauerndes Gras 2</t>
  </si>
  <si>
    <t>nicht ausdauerndes Gras 3</t>
  </si>
  <si>
    <t>nicht ausdauerndes Gras 4</t>
  </si>
  <si>
    <t>nicht ausdauerndes Gras 5</t>
  </si>
  <si>
    <t>nicht ausdauerndes Gras 6</t>
  </si>
  <si>
    <t>weitere Klee / Legumoinse 1</t>
  </si>
  <si>
    <t>weitere Klee / Legumoinse 2</t>
  </si>
  <si>
    <t>weitere Klee / Legumoinse 3</t>
  </si>
  <si>
    <t>weitere Klee / Legumoinse 4</t>
  </si>
  <si>
    <t>weitere Klee / Legumoinse 5</t>
  </si>
  <si>
    <t>Anteil in kg</t>
  </si>
  <si>
    <t>Anteil in %</t>
  </si>
  <si>
    <t>Summe</t>
  </si>
  <si>
    <t>Summe ausdauernde Gräser</t>
  </si>
  <si>
    <t>Summe Klee / Leguminosen</t>
  </si>
  <si>
    <t>Summe nicht ausdauernde Gräser</t>
  </si>
  <si>
    <t>Mindestens 3 ausdauernde Arten?</t>
  </si>
  <si>
    <t>Anteil ausdauernde Gräser mindestens 80 % ?</t>
  </si>
  <si>
    <t>Keine Art mehr als 50 % Anteil?</t>
  </si>
  <si>
    <t>Prüfung 3 Arten</t>
  </si>
  <si>
    <t>Prüfung keine Art über 50 % (1=zu viel; 0=ok)</t>
  </si>
  <si>
    <t>Summe gesamt</t>
  </si>
  <si>
    <t>Leguminosenanteil maximal 20 % ?</t>
  </si>
  <si>
    <t>Nicht ausdauernde Gräser</t>
  </si>
  <si>
    <t>Eingabe entweder in 
kg oder in %</t>
  </si>
  <si>
    <t xml:space="preserve">Umwandlung einzelner Ackerflächen in Grünland </t>
  </si>
  <si>
    <t>Saatgut-Check</t>
  </si>
  <si>
    <t>- Makros müssen aktiviert sein!</t>
  </si>
  <si>
    <t>Für die Richtigkeit der Angaben wird keine Gewähr übernommen!</t>
  </si>
  <si>
    <t>Information:</t>
  </si>
  <si>
    <t>letzte Aktualisierung: 09/2019</t>
  </si>
  <si>
    <t>- Anschließen sind die Mischungsanteile entweder in kg oder in % der Mischung anzugeben</t>
  </si>
  <si>
    <t>- Im Tabellenblatt "Berechnung" sind die Arten aus der Saatgutmischung auszuwählen</t>
  </si>
  <si>
    <t>www.Agrarumwelt.rlp.de</t>
  </si>
  <si>
    <t>erstellt von: Philipp Drusenheimer, DLR Rheinhessen-Nahe-Hunsrück, Bad Kreuznach, 09/2019</t>
  </si>
  <si>
    <t>Prüfung Dateneingabe</t>
  </si>
  <si>
    <t>Prüfung doppelte 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</si>
</sst>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u/>
      <sz val="24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2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0" fillId="0" borderId="14" xfId="0" applyBorder="1"/>
    <xf numFmtId="0" fontId="3" fillId="0" borderId="0" xfId="0" applyFont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 applyProtection="1">
      <alignment horizontal="center"/>
      <protection hidden="1"/>
    </xf>
    <xf numFmtId="0" fontId="3" fillId="0" borderId="5" xfId="0" applyFont="1" applyBorder="1"/>
    <xf numFmtId="0" fontId="5" fillId="0" borderId="5" xfId="0" applyFont="1" applyBorder="1"/>
    <xf numFmtId="0" fontId="3" fillId="0" borderId="13" xfId="0" applyFont="1" applyBorder="1"/>
    <xf numFmtId="0" fontId="3" fillId="0" borderId="15" xfId="0" applyFont="1" applyBorder="1"/>
    <xf numFmtId="0" fontId="3" fillId="3" borderId="8" xfId="0" applyFont="1" applyFill="1" applyBorder="1" applyProtection="1">
      <protection locked="0"/>
    </xf>
    <xf numFmtId="0" fontId="3" fillId="0" borderId="6" xfId="0" applyFont="1" applyBorder="1" applyProtection="1">
      <protection hidden="1"/>
    </xf>
    <xf numFmtId="2" fontId="3" fillId="0" borderId="12" xfId="0" applyNumberFormat="1" applyFont="1" applyBorder="1" applyProtection="1">
      <protection hidden="1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0" borderId="7" xfId="0" applyFont="1" applyBorder="1" applyProtection="1">
      <protection hidden="1"/>
    </xf>
    <xf numFmtId="0" fontId="3" fillId="0" borderId="5" xfId="0" applyFont="1" applyBorder="1" applyProtection="1">
      <protection locked="0"/>
    </xf>
    <xf numFmtId="2" fontId="3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quotePrefix="1" applyFont="1"/>
    <xf numFmtId="0" fontId="9" fillId="0" borderId="0" xfId="0" applyFont="1"/>
    <xf numFmtId="0" fontId="10" fillId="0" borderId="0" xfId="2"/>
    <xf numFmtId="0" fontId="3" fillId="4" borderId="11" xfId="0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0" fontId="3" fillId="4" borderId="7" xfId="0" applyFont="1" applyFill="1" applyBorder="1" applyProtection="1">
      <protection locked="0"/>
    </xf>
    <xf numFmtId="2" fontId="3" fillId="0" borderId="17" xfId="0" applyNumberFormat="1" applyFont="1" applyBorder="1" applyProtection="1">
      <protection hidden="1"/>
    </xf>
    <xf numFmtId="2" fontId="3" fillId="0" borderId="16" xfId="0" applyNumberFormat="1" applyFont="1" applyBorder="1"/>
    <xf numFmtId="2" fontId="3" fillId="0" borderId="18" xfId="0" applyNumberFormat="1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5" xfId="0" applyBorder="1"/>
    <xf numFmtId="0" fontId="0" fillId="0" borderId="22" xfId="0" applyBorder="1"/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11" fillId="0" borderId="0" xfId="0" applyFont="1" applyAlignment="1">
      <alignment horizontal="center"/>
    </xf>
  </cellXfs>
  <cellStyles count="3">
    <cellStyle name="Excel Built-in Normal" xfId="1"/>
    <cellStyle name="Link" xfId="2" builtinId="8"/>
    <cellStyle name="Standard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85725</xdr:rowOff>
    </xdr:from>
    <xdr:to>
      <xdr:col>9</xdr:col>
      <xdr:colOff>75244</xdr:colOff>
      <xdr:row>3</xdr:row>
      <xdr:rowOff>203933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85725"/>
          <a:ext cx="2161219" cy="11278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342900</xdr:rowOff>
    </xdr:from>
    <xdr:to>
      <xdr:col>4</xdr:col>
      <xdr:colOff>609600</xdr:colOff>
      <xdr:row>6</xdr:row>
      <xdr:rowOff>131510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723900"/>
          <a:ext cx="1876425" cy="979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grarumwelt.rlp.d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tabSelected="1" workbookViewId="0">
      <selection activeCell="E9" sqref="E9"/>
    </sheetView>
  </sheetViews>
  <sheetFormatPr baseColWidth="10" defaultRowHeight="15" x14ac:dyDescent="0.25"/>
  <sheetData>
    <row r="1" spans="1:9" ht="35.25" x14ac:dyDescent="0.5">
      <c r="A1" s="27" t="s">
        <v>84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9" t="s">
        <v>83</v>
      </c>
      <c r="B2" s="9"/>
      <c r="C2" s="9"/>
      <c r="D2" s="9"/>
      <c r="E2" s="9"/>
      <c r="F2" s="9"/>
      <c r="G2" s="9"/>
      <c r="H2" s="9"/>
      <c r="I2" s="9"/>
    </row>
    <row r="3" spans="1:9" ht="29.25" customHeigh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8" x14ac:dyDescent="0.25">
      <c r="A4" s="26" t="s">
        <v>82</v>
      </c>
      <c r="B4" s="9"/>
      <c r="C4" s="9"/>
      <c r="D4" s="9"/>
      <c r="E4" s="9"/>
      <c r="F4" s="9"/>
      <c r="G4" s="9"/>
      <c r="H4" s="9"/>
      <c r="I4" s="9"/>
    </row>
    <row r="5" spans="1:9" ht="18" x14ac:dyDescent="0.25">
      <c r="A5" s="26" t="s">
        <v>87</v>
      </c>
      <c r="B5" s="9"/>
      <c r="C5" s="9"/>
      <c r="D5" s="9"/>
      <c r="E5" s="9"/>
      <c r="F5" s="9"/>
      <c r="G5" s="9"/>
      <c r="H5" s="9"/>
      <c r="I5" s="9"/>
    </row>
    <row r="6" spans="1:9" ht="18" x14ac:dyDescent="0.25">
      <c r="A6" s="26" t="s">
        <v>86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x14ac:dyDescent="0.25">
      <c r="A8" s="25" t="s">
        <v>89</v>
      </c>
      <c r="B8" s="9"/>
      <c r="C8" s="9"/>
      <c r="D8" s="9"/>
      <c r="E8" s="9"/>
      <c r="F8" s="9"/>
      <c r="G8" s="9"/>
      <c r="H8" s="9"/>
      <c r="I8" s="9"/>
    </row>
    <row r="9" spans="1:9" x14ac:dyDescent="0.25">
      <c r="A9" s="25" t="s">
        <v>85</v>
      </c>
    </row>
    <row r="11" spans="1:9" x14ac:dyDescent="0.25">
      <c r="A11" s="28" t="s">
        <v>88</v>
      </c>
    </row>
  </sheetData>
  <sheetProtection password="CF5F" sheet="1" objects="1" scenarios="1" selectLockedCells="1" selectUnlockedCells="1"/>
  <hyperlinks>
    <hyperlink ref="A11" r:id="rId1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topLeftCell="A4" zoomScaleNormal="100" workbookViewId="0">
      <selection activeCell="A14" sqref="A14"/>
    </sheetView>
  </sheetViews>
  <sheetFormatPr baseColWidth="10" defaultRowHeight="15" x14ac:dyDescent="0.25"/>
  <cols>
    <col min="1" max="1" width="51.85546875" customWidth="1"/>
    <col min="2" max="2" width="31.140625" bestFit="1" customWidth="1"/>
    <col min="3" max="3" width="11" bestFit="1" customWidth="1"/>
    <col min="4" max="4" width="11" customWidth="1"/>
    <col min="5" max="5" width="10.5703125" bestFit="1" customWidth="1"/>
    <col min="6" max="6" width="10.5703125" customWidth="1"/>
    <col min="7" max="7" width="11.42578125" hidden="1" customWidth="1"/>
    <col min="8" max="8" width="14.85546875" hidden="1" customWidth="1"/>
    <col min="9" max="9" width="41" hidden="1" customWidth="1"/>
    <col min="10" max="10" width="21" hidden="1" customWidth="1"/>
    <col min="11" max="11" width="19.85546875" hidden="1" customWidth="1"/>
  </cols>
  <sheetData>
    <row r="1" spans="1:11" ht="30" x14ac:dyDescent="0.4">
      <c r="A1" s="24" t="s">
        <v>80</v>
      </c>
      <c r="B1" s="9"/>
      <c r="C1" s="9"/>
      <c r="D1" s="9"/>
      <c r="E1" s="9"/>
    </row>
    <row r="2" spans="1:11" ht="30" x14ac:dyDescent="0.4">
      <c r="A2" s="24" t="s">
        <v>81</v>
      </c>
      <c r="B2" s="9"/>
      <c r="C2" s="9"/>
      <c r="D2" s="9"/>
      <c r="E2" s="9"/>
    </row>
    <row r="3" spans="1:11" x14ac:dyDescent="0.25">
      <c r="A3" s="9"/>
      <c r="B3" s="9"/>
      <c r="C3" s="9"/>
      <c r="D3" s="9"/>
      <c r="E3" s="9"/>
    </row>
    <row r="4" spans="1:11" ht="15.75" thickBot="1" x14ac:dyDescent="0.3">
      <c r="A4" s="9"/>
      <c r="B4" s="9"/>
      <c r="C4" s="9"/>
      <c r="D4" s="9"/>
      <c r="E4" s="9"/>
    </row>
    <row r="5" spans="1:11" ht="16.5" thickBot="1" x14ac:dyDescent="0.3">
      <c r="A5" s="10" t="s">
        <v>71</v>
      </c>
      <c r="B5" s="11" t="str">
        <f>IF(H24&gt;=3,"ja","nein")</f>
        <v>nein</v>
      </c>
      <c r="C5" s="9"/>
      <c r="D5" s="9"/>
      <c r="E5" s="9"/>
    </row>
    <row r="6" spans="1:11" ht="16.5" thickBot="1" x14ac:dyDescent="0.3">
      <c r="A6" s="10" t="s">
        <v>72</v>
      </c>
      <c r="B6" s="11" t="str">
        <f>IF(E47&gt;=80,"ja","nein")</f>
        <v>nein</v>
      </c>
      <c r="C6" s="9"/>
      <c r="D6" s="9"/>
      <c r="E6" s="9"/>
    </row>
    <row r="7" spans="1:11" ht="16.5" thickBot="1" x14ac:dyDescent="0.3">
      <c r="A7" s="10" t="s">
        <v>73</v>
      </c>
      <c r="B7" s="11" t="str">
        <f>IF(I47=0,"ja","nein")</f>
        <v>ja</v>
      </c>
      <c r="C7" s="9"/>
      <c r="D7" s="9"/>
      <c r="E7" s="9"/>
    </row>
    <row r="8" spans="1:11" ht="16.5" thickBot="1" x14ac:dyDescent="0.3">
      <c r="A8" s="10" t="s">
        <v>77</v>
      </c>
      <c r="B8" s="11" t="str">
        <f>IF(E48&lt;=20,"ja","nein")</f>
        <v>ja</v>
      </c>
      <c r="C8" s="9"/>
      <c r="D8" s="9"/>
      <c r="E8" s="9"/>
    </row>
    <row r="9" spans="1:11" x14ac:dyDescent="0.25">
      <c r="A9" s="9"/>
      <c r="B9" s="9"/>
      <c r="C9" s="9"/>
      <c r="D9" s="9"/>
      <c r="E9" s="9"/>
    </row>
    <row r="10" spans="1:11" ht="20.25" x14ac:dyDescent="0.3">
      <c r="A10" s="45" t="str">
        <f>IF(K47&gt;0,"Eingabefehler, Sie haben eine Art mehrfach ausgewählt!","_")</f>
        <v>_</v>
      </c>
      <c r="B10" s="45"/>
      <c r="C10" s="45"/>
      <c r="D10" s="45"/>
      <c r="E10" s="45"/>
    </row>
    <row r="11" spans="1:11" ht="20.25" x14ac:dyDescent="0.3">
      <c r="A11" s="45" t="str">
        <f>IF(J14="fehler","Eingabefehler, bitte geben Sie nur in kg oder nur in % die Daten ein!","_")</f>
        <v>_</v>
      </c>
      <c r="B11" s="45"/>
      <c r="C11" s="45"/>
      <c r="D11" s="45"/>
      <c r="E11" s="45"/>
    </row>
    <row r="12" spans="1:11" ht="30" customHeight="1" thickBot="1" x14ac:dyDescent="0.3">
      <c r="A12" s="9"/>
      <c r="B12" s="9"/>
      <c r="C12" s="44" t="s">
        <v>79</v>
      </c>
      <c r="D12" s="44"/>
      <c r="E12" s="12"/>
    </row>
    <row r="13" spans="1:11" ht="21" thickBot="1" x14ac:dyDescent="0.35">
      <c r="A13" s="13" t="s">
        <v>51</v>
      </c>
      <c r="B13" s="12"/>
      <c r="C13" s="14" t="s">
        <v>65</v>
      </c>
      <c r="D13" s="15" t="s">
        <v>66</v>
      </c>
      <c r="E13" s="12" t="s">
        <v>66</v>
      </c>
      <c r="F13" s="8"/>
      <c r="H13" s="38" t="s">
        <v>74</v>
      </c>
      <c r="I13" s="38" t="s">
        <v>75</v>
      </c>
      <c r="J13" s="38" t="s">
        <v>90</v>
      </c>
      <c r="K13" s="39" t="s">
        <v>91</v>
      </c>
    </row>
    <row r="14" spans="1:11" x14ac:dyDescent="0.25">
      <c r="A14" s="16"/>
      <c r="B14" s="17" t="str">
        <f>IF(A14="","",VLOOKUP(Berechnung!A14,Stammdaten!$A$3:$B$18,2,FALSE))</f>
        <v/>
      </c>
      <c r="C14" s="16"/>
      <c r="D14" s="29"/>
      <c r="E14" s="18">
        <f>IF(AND(C14="",D14=""),0,IF(C14&gt;0,100/$C$46*C14,D14))</f>
        <v>0</v>
      </c>
      <c r="F14" s="7"/>
      <c r="H14" s="40">
        <f>IF(E14&gt;0,1,0)</f>
        <v>0</v>
      </c>
      <c r="I14" s="40">
        <f>IF(E14&gt;50,1,0)</f>
        <v>0</v>
      </c>
      <c r="J14" s="40" t="str">
        <f>IF(AND(C46&gt;0,D46&gt;0),"fehler","ok")</f>
        <v>ok</v>
      </c>
      <c r="K14" s="40" t="str">
        <f>IF(B14="","",IF(COUNTIF($B$14:$B$23,B14)&gt;1,1,0))</f>
        <v/>
      </c>
    </row>
    <row r="15" spans="1:11" x14ac:dyDescent="0.25">
      <c r="A15" s="19"/>
      <c r="B15" s="17" t="str">
        <f>IF(A15="","",VLOOKUP(Berechnung!A15,Stammdaten!$A$3:$B$18,2,FALSE))</f>
        <v/>
      </c>
      <c r="C15" s="19"/>
      <c r="D15" s="30"/>
      <c r="E15" s="18">
        <f t="shared" ref="E15:E23" si="0">IF(AND(C15="",D15=""),0,IF(C15&gt;0,100/$C$46*C15,D15))</f>
        <v>0</v>
      </c>
      <c r="F15" s="7"/>
      <c r="H15" s="40">
        <f t="shared" ref="H15:H45" si="1">IF(E15&gt;0,1,0)</f>
        <v>0</v>
      </c>
      <c r="I15" s="40">
        <f t="shared" ref="I15:I23" si="2">IF(E15&gt;50,1,0)</f>
        <v>0</v>
      </c>
      <c r="J15" s="40"/>
      <c r="K15" s="40" t="str">
        <f t="shared" ref="K15:K23" si="3">IF(B15="","",IF(COUNTIF($B$14:$B$23,B15)&gt;1,1,0))</f>
        <v/>
      </c>
    </row>
    <row r="16" spans="1:11" x14ac:dyDescent="0.25">
      <c r="A16" s="19"/>
      <c r="B16" s="17" t="str">
        <f>IF(A16="","",VLOOKUP(Berechnung!A16,Stammdaten!$A$3:$B$18,2,FALSE))</f>
        <v/>
      </c>
      <c r="C16" s="19"/>
      <c r="D16" s="30"/>
      <c r="E16" s="18">
        <f t="shared" si="0"/>
        <v>0</v>
      </c>
      <c r="F16" s="7"/>
      <c r="H16" s="40">
        <f t="shared" si="1"/>
        <v>0</v>
      </c>
      <c r="I16" s="40">
        <f t="shared" si="2"/>
        <v>0</v>
      </c>
      <c r="J16" s="40"/>
      <c r="K16" s="40" t="str">
        <f t="shared" si="3"/>
        <v/>
      </c>
    </row>
    <row r="17" spans="1:11" x14ac:dyDescent="0.25">
      <c r="A17" s="19"/>
      <c r="B17" s="17" t="str">
        <f>IF(A17="","",VLOOKUP(Berechnung!A17,Stammdaten!$A$3:$B$18,2,FALSE))</f>
        <v/>
      </c>
      <c r="C17" s="19"/>
      <c r="D17" s="30"/>
      <c r="E17" s="18">
        <f t="shared" si="0"/>
        <v>0</v>
      </c>
      <c r="F17" s="7"/>
      <c r="H17" s="40">
        <f t="shared" si="1"/>
        <v>0</v>
      </c>
      <c r="I17" s="40">
        <f t="shared" si="2"/>
        <v>0</v>
      </c>
      <c r="J17" s="40"/>
      <c r="K17" s="40" t="str">
        <f t="shared" si="3"/>
        <v/>
      </c>
    </row>
    <row r="18" spans="1:11" x14ac:dyDescent="0.25">
      <c r="A18" s="19"/>
      <c r="B18" s="17" t="str">
        <f>IF(A18="","",VLOOKUP(Berechnung!A18,Stammdaten!$A$3:$B$18,2,FALSE))</f>
        <v/>
      </c>
      <c r="C18" s="19"/>
      <c r="D18" s="30"/>
      <c r="E18" s="18">
        <f t="shared" si="0"/>
        <v>0</v>
      </c>
      <c r="F18" s="7"/>
      <c r="H18" s="40">
        <f t="shared" si="1"/>
        <v>0</v>
      </c>
      <c r="I18" s="40">
        <f t="shared" si="2"/>
        <v>0</v>
      </c>
      <c r="J18" s="40"/>
      <c r="K18" s="40" t="str">
        <f t="shared" si="3"/>
        <v/>
      </c>
    </row>
    <row r="19" spans="1:11" x14ac:dyDescent="0.25">
      <c r="A19" s="19"/>
      <c r="B19" s="17" t="str">
        <f>IF(A19="","",VLOOKUP(Berechnung!A19,Stammdaten!$A$3:$B$18,2,FALSE))</f>
        <v/>
      </c>
      <c r="C19" s="19"/>
      <c r="D19" s="30"/>
      <c r="E19" s="18">
        <f t="shared" si="0"/>
        <v>0</v>
      </c>
      <c r="F19" s="7"/>
      <c r="H19" s="40">
        <f t="shared" si="1"/>
        <v>0</v>
      </c>
      <c r="I19" s="40">
        <f t="shared" si="2"/>
        <v>0</v>
      </c>
      <c r="J19" s="40"/>
      <c r="K19" s="40" t="str">
        <f t="shared" si="3"/>
        <v/>
      </c>
    </row>
    <row r="20" spans="1:11" x14ac:dyDescent="0.25">
      <c r="A20" s="19"/>
      <c r="B20" s="17" t="str">
        <f>IF(A20="","",VLOOKUP(Berechnung!A20,Stammdaten!$A$3:$B$18,2,FALSE))</f>
        <v/>
      </c>
      <c r="C20" s="19"/>
      <c r="D20" s="30"/>
      <c r="E20" s="18">
        <f t="shared" si="0"/>
        <v>0</v>
      </c>
      <c r="F20" s="7"/>
      <c r="H20" s="40">
        <f t="shared" si="1"/>
        <v>0</v>
      </c>
      <c r="I20" s="40">
        <f t="shared" si="2"/>
        <v>0</v>
      </c>
      <c r="J20" s="40"/>
      <c r="K20" s="40" t="str">
        <f t="shared" si="3"/>
        <v/>
      </c>
    </row>
    <row r="21" spans="1:11" x14ac:dyDescent="0.25">
      <c r="A21" s="19"/>
      <c r="B21" s="17" t="str">
        <f>IF(A21="","",VLOOKUP(Berechnung!A21,Stammdaten!$A$3:$B$18,2,FALSE))</f>
        <v/>
      </c>
      <c r="C21" s="19"/>
      <c r="D21" s="30"/>
      <c r="E21" s="18">
        <f t="shared" si="0"/>
        <v>0</v>
      </c>
      <c r="F21" s="7"/>
      <c r="H21" s="40">
        <f t="shared" si="1"/>
        <v>0</v>
      </c>
      <c r="I21" s="40">
        <f t="shared" si="2"/>
        <v>0</v>
      </c>
      <c r="J21" s="40"/>
      <c r="K21" s="40" t="str">
        <f t="shared" si="3"/>
        <v/>
      </c>
    </row>
    <row r="22" spans="1:11" x14ac:dyDescent="0.25">
      <c r="A22" s="19"/>
      <c r="B22" s="17" t="str">
        <f>IF(A22="","",VLOOKUP(Berechnung!A22,Stammdaten!$A$3:$B$18,2,FALSE))</f>
        <v/>
      </c>
      <c r="C22" s="19"/>
      <c r="D22" s="30"/>
      <c r="E22" s="18">
        <f t="shared" si="0"/>
        <v>0</v>
      </c>
      <c r="F22" s="7"/>
      <c r="H22" s="40">
        <f t="shared" si="1"/>
        <v>0</v>
      </c>
      <c r="I22" s="40">
        <f t="shared" si="2"/>
        <v>0</v>
      </c>
      <c r="J22" s="40"/>
      <c r="K22" s="40" t="str">
        <f t="shared" si="3"/>
        <v/>
      </c>
    </row>
    <row r="23" spans="1:11" ht="15.75" thickBot="1" x14ac:dyDescent="0.3">
      <c r="A23" s="20"/>
      <c r="B23" s="21" t="str">
        <f>IF(A23="","",VLOOKUP(Berechnung!A23,Stammdaten!$A$3:$B$18,2,FALSE))</f>
        <v/>
      </c>
      <c r="C23" s="20"/>
      <c r="D23" s="31"/>
      <c r="E23" s="32">
        <f t="shared" si="0"/>
        <v>0</v>
      </c>
      <c r="F23" s="7"/>
      <c r="H23" s="41">
        <f t="shared" si="1"/>
        <v>0</v>
      </c>
      <c r="I23" s="41">
        <f t="shared" si="2"/>
        <v>0</v>
      </c>
      <c r="J23" s="41"/>
      <c r="K23" s="41" t="str">
        <f t="shared" si="3"/>
        <v/>
      </c>
    </row>
    <row r="24" spans="1:11" ht="21.75" thickTop="1" thickBot="1" x14ac:dyDescent="0.35">
      <c r="A24" s="13" t="s">
        <v>52</v>
      </c>
      <c r="B24" s="12"/>
      <c r="C24" s="12"/>
      <c r="D24" s="12"/>
      <c r="E24" s="33" t="str">
        <f t="shared" ref="E24:E35" si="4">IF(AND(C24="",D24=""),"",IF(C24&gt;0,100/$C$46*C24,D24))</f>
        <v/>
      </c>
      <c r="F24" s="6"/>
      <c r="G24" s="37" t="s">
        <v>67</v>
      </c>
      <c r="H24" s="42">
        <f>SUM(H14:H23)</f>
        <v>0</v>
      </c>
      <c r="I24" s="42">
        <f>SUM(I14:I23)</f>
        <v>0</v>
      </c>
      <c r="J24" s="42"/>
      <c r="K24" s="42">
        <f t="shared" ref="K24" si="5">SUM(K14:K23)</f>
        <v>0</v>
      </c>
    </row>
    <row r="25" spans="1:11" x14ac:dyDescent="0.25">
      <c r="A25" s="16"/>
      <c r="B25" s="17" t="str">
        <f>IF(A25="","",VLOOKUP(Berechnung!A25,Stammdaten!$D$3:$E$18,2,FALSE))</f>
        <v/>
      </c>
      <c r="C25" s="16"/>
      <c r="D25" s="29"/>
      <c r="E25" s="18">
        <f>IF(AND(C25="",D25=""),0,IF(C25&gt;0,100/$C$46*C25,D25))</f>
        <v>0</v>
      </c>
      <c r="F25" s="7"/>
      <c r="H25" s="40">
        <f t="shared" si="1"/>
        <v>0</v>
      </c>
      <c r="I25" s="40">
        <f>IF(E25&gt;50,1,0)</f>
        <v>0</v>
      </c>
      <c r="J25" s="40"/>
      <c r="K25" s="40" t="str">
        <f>IF(B25="","",IF(COUNTIF($B$25:$B$34,B25)&gt;1,1,0))</f>
        <v/>
      </c>
    </row>
    <row r="26" spans="1:11" x14ac:dyDescent="0.25">
      <c r="A26" s="19"/>
      <c r="B26" s="17" t="str">
        <f>IF(A26="","",VLOOKUP(Berechnung!A26,Stammdaten!$D$3:$E$18,2,FALSE))</f>
        <v/>
      </c>
      <c r="C26" s="19"/>
      <c r="D26" s="30"/>
      <c r="E26" s="18">
        <f t="shared" ref="E26:E34" si="6">IF(AND(C26="",D26=""),0,IF(C26&gt;0,100/$C$46*C26,D26))</f>
        <v>0</v>
      </c>
      <c r="F26" s="7"/>
      <c r="H26" s="40">
        <f t="shared" si="1"/>
        <v>0</v>
      </c>
      <c r="I26" s="40">
        <f t="shared" ref="I26:I34" si="7">IF(E26&gt;50,1,0)</f>
        <v>0</v>
      </c>
      <c r="J26" s="40"/>
      <c r="K26" s="40" t="str">
        <f t="shared" ref="K26:K34" si="8">IF(B26="","",IF(COUNTIF($B$25:$B$34,B26)&gt;1,1,0))</f>
        <v/>
      </c>
    </row>
    <row r="27" spans="1:11" x14ac:dyDescent="0.25">
      <c r="A27" s="19"/>
      <c r="B27" s="17" t="str">
        <f>IF(A27="","",VLOOKUP(Berechnung!A27,Stammdaten!$D$3:$E$18,2,FALSE))</f>
        <v/>
      </c>
      <c r="C27" s="19"/>
      <c r="D27" s="30"/>
      <c r="E27" s="18">
        <f t="shared" si="6"/>
        <v>0</v>
      </c>
      <c r="F27" s="7"/>
      <c r="H27" s="40">
        <f t="shared" si="1"/>
        <v>0</v>
      </c>
      <c r="I27" s="40">
        <f t="shared" si="7"/>
        <v>0</v>
      </c>
      <c r="J27" s="40"/>
      <c r="K27" s="40" t="str">
        <f t="shared" si="8"/>
        <v/>
      </c>
    </row>
    <row r="28" spans="1:11" x14ac:dyDescent="0.25">
      <c r="A28" s="19"/>
      <c r="B28" s="17" t="str">
        <f>IF(A28="","",VLOOKUP(Berechnung!A28,Stammdaten!$D$3:$E$18,2,FALSE))</f>
        <v/>
      </c>
      <c r="C28" s="19"/>
      <c r="D28" s="30"/>
      <c r="E28" s="18">
        <f t="shared" si="6"/>
        <v>0</v>
      </c>
      <c r="F28" s="7"/>
      <c r="H28" s="40">
        <f t="shared" si="1"/>
        <v>0</v>
      </c>
      <c r="I28" s="40">
        <f t="shared" si="7"/>
        <v>0</v>
      </c>
      <c r="J28" s="40"/>
      <c r="K28" s="40" t="str">
        <f t="shared" si="8"/>
        <v/>
      </c>
    </row>
    <row r="29" spans="1:11" x14ac:dyDescent="0.25">
      <c r="A29" s="19"/>
      <c r="B29" s="17" t="str">
        <f>IF(A29="","",VLOOKUP(Berechnung!A29,Stammdaten!$D$3:$E$18,2,FALSE))</f>
        <v/>
      </c>
      <c r="C29" s="19"/>
      <c r="D29" s="30"/>
      <c r="E29" s="18">
        <f t="shared" si="6"/>
        <v>0</v>
      </c>
      <c r="F29" s="7"/>
      <c r="H29" s="40">
        <f t="shared" si="1"/>
        <v>0</v>
      </c>
      <c r="I29" s="40">
        <f t="shared" si="7"/>
        <v>0</v>
      </c>
      <c r="J29" s="40"/>
      <c r="K29" s="40" t="str">
        <f t="shared" si="8"/>
        <v/>
      </c>
    </row>
    <row r="30" spans="1:11" x14ac:dyDescent="0.25">
      <c r="A30" s="19"/>
      <c r="B30" s="17" t="str">
        <f>IF(A30="","",VLOOKUP(Berechnung!A30,Stammdaten!$D$3:$E$18,2,FALSE))</f>
        <v/>
      </c>
      <c r="C30" s="19"/>
      <c r="D30" s="30"/>
      <c r="E30" s="18">
        <f t="shared" si="6"/>
        <v>0</v>
      </c>
      <c r="F30" s="7"/>
      <c r="H30" s="40">
        <f t="shared" si="1"/>
        <v>0</v>
      </c>
      <c r="I30" s="40">
        <f t="shared" si="7"/>
        <v>0</v>
      </c>
      <c r="J30" s="40"/>
      <c r="K30" s="40" t="str">
        <f t="shared" si="8"/>
        <v/>
      </c>
    </row>
    <row r="31" spans="1:11" x14ac:dyDescent="0.25">
      <c r="A31" s="19"/>
      <c r="B31" s="17" t="str">
        <f>IF(A31="","",VLOOKUP(Berechnung!A31,Stammdaten!$D$3:$E$18,2,FALSE))</f>
        <v/>
      </c>
      <c r="C31" s="19"/>
      <c r="D31" s="30"/>
      <c r="E31" s="18">
        <f t="shared" si="6"/>
        <v>0</v>
      </c>
      <c r="F31" s="7"/>
      <c r="H31" s="40">
        <f t="shared" si="1"/>
        <v>0</v>
      </c>
      <c r="I31" s="40">
        <f t="shared" si="7"/>
        <v>0</v>
      </c>
      <c r="J31" s="40"/>
      <c r="K31" s="40" t="str">
        <f t="shared" si="8"/>
        <v/>
      </c>
    </row>
    <row r="32" spans="1:11" x14ac:dyDescent="0.25">
      <c r="A32" s="19"/>
      <c r="B32" s="17" t="str">
        <f>IF(A32="","",VLOOKUP(Berechnung!A32,Stammdaten!$D$3:$E$18,2,FALSE))</f>
        <v/>
      </c>
      <c r="C32" s="19"/>
      <c r="D32" s="30"/>
      <c r="E32" s="18">
        <f t="shared" si="6"/>
        <v>0</v>
      </c>
      <c r="F32" s="7"/>
      <c r="H32" s="40">
        <f t="shared" si="1"/>
        <v>0</v>
      </c>
      <c r="I32" s="40">
        <f t="shared" si="7"/>
        <v>0</v>
      </c>
      <c r="J32" s="40"/>
      <c r="K32" s="40" t="str">
        <f t="shared" si="8"/>
        <v/>
      </c>
    </row>
    <row r="33" spans="1:11" x14ac:dyDescent="0.25">
      <c r="A33" s="19"/>
      <c r="B33" s="17" t="str">
        <f>IF(A33="","",VLOOKUP(Berechnung!A33,Stammdaten!$D$3:$E$18,2,FALSE))</f>
        <v/>
      </c>
      <c r="C33" s="19"/>
      <c r="D33" s="30"/>
      <c r="E33" s="18">
        <f t="shared" si="6"/>
        <v>0</v>
      </c>
      <c r="F33" s="7"/>
      <c r="H33" s="40">
        <f t="shared" si="1"/>
        <v>0</v>
      </c>
      <c r="I33" s="40">
        <f t="shared" si="7"/>
        <v>0</v>
      </c>
      <c r="J33" s="40"/>
      <c r="K33" s="40" t="str">
        <f t="shared" si="8"/>
        <v/>
      </c>
    </row>
    <row r="34" spans="1:11" ht="15.75" thickBot="1" x14ac:dyDescent="0.3">
      <c r="A34" s="20"/>
      <c r="B34" s="21" t="str">
        <f>IF(A34="","",VLOOKUP(Berechnung!A34,Stammdaten!$D$3:$E$18,2,FALSE))</f>
        <v/>
      </c>
      <c r="C34" s="20"/>
      <c r="D34" s="31"/>
      <c r="E34" s="32">
        <f t="shared" si="6"/>
        <v>0</v>
      </c>
      <c r="F34" s="7"/>
      <c r="G34" s="35"/>
      <c r="H34" s="41">
        <f t="shared" si="1"/>
        <v>0</v>
      </c>
      <c r="I34" s="41">
        <f t="shared" si="7"/>
        <v>0</v>
      </c>
      <c r="J34" s="41"/>
      <c r="K34" s="41" t="str">
        <f t="shared" si="8"/>
        <v/>
      </c>
    </row>
    <row r="35" spans="1:11" ht="21.75" thickTop="1" thickBot="1" x14ac:dyDescent="0.35">
      <c r="A35" s="13" t="s">
        <v>78</v>
      </c>
      <c r="B35" s="12"/>
      <c r="C35" s="22"/>
      <c r="D35" s="22"/>
      <c r="E35" s="33" t="str">
        <f t="shared" si="4"/>
        <v/>
      </c>
      <c r="F35" s="6"/>
      <c r="G35" t="s">
        <v>67</v>
      </c>
      <c r="H35" s="42">
        <f>SUM(H25:H34)</f>
        <v>0</v>
      </c>
      <c r="I35" s="42">
        <f>SUM(I25:I34)</f>
        <v>0</v>
      </c>
      <c r="J35" s="42"/>
      <c r="K35" s="42">
        <f t="shared" ref="K35" si="9">SUM(K25:K34)</f>
        <v>0</v>
      </c>
    </row>
    <row r="36" spans="1:11" x14ac:dyDescent="0.25">
      <c r="A36" s="16"/>
      <c r="B36" s="17" t="str">
        <f>IF(A36="","",VLOOKUP(Berechnung!A36,Stammdaten!$G$3:$H$8,2,FALSE))</f>
        <v/>
      </c>
      <c r="C36" s="16"/>
      <c r="D36" s="29"/>
      <c r="E36" s="18">
        <f>IF(AND(C36="",D36=""),0,IF(C36&gt;0,100/$C$46*C36,D36))</f>
        <v>0</v>
      </c>
      <c r="F36" s="7"/>
      <c r="H36" s="40">
        <f t="shared" si="1"/>
        <v>0</v>
      </c>
      <c r="I36" s="40">
        <f>IF(E36&gt;50,1,0)</f>
        <v>0</v>
      </c>
      <c r="J36" s="40"/>
      <c r="K36" s="40" t="str">
        <f>IF(B36="","",IF(COUNTIF($B$36:$B$45,B36)&gt;1,1,0))</f>
        <v/>
      </c>
    </row>
    <row r="37" spans="1:11" x14ac:dyDescent="0.25">
      <c r="A37" s="19"/>
      <c r="B37" s="17" t="str">
        <f>IF(A37="","",VLOOKUP(Berechnung!A37,Stammdaten!$G$3:$H$8,2,FALSE))</f>
        <v/>
      </c>
      <c r="C37" s="19"/>
      <c r="D37" s="30"/>
      <c r="E37" s="18">
        <f t="shared" ref="E37:E45" si="10">IF(AND(C37="",D37=""),0,IF(C37&gt;0,100/$C$46*C37,D37))</f>
        <v>0</v>
      </c>
      <c r="F37" s="7"/>
      <c r="H37" s="40">
        <f t="shared" si="1"/>
        <v>0</v>
      </c>
      <c r="I37" s="40">
        <f t="shared" ref="I37:I45" si="11">IF(E37&gt;50,1,0)</f>
        <v>0</v>
      </c>
      <c r="J37" s="40"/>
      <c r="K37" s="40" t="str">
        <f t="shared" ref="K37:K45" si="12">IF(B37="","",IF(COUNTIF($B$36:$B$45,B37)&gt;1,1,0))</f>
        <v/>
      </c>
    </row>
    <row r="38" spans="1:11" x14ac:dyDescent="0.25">
      <c r="A38" s="19"/>
      <c r="B38" s="17" t="str">
        <f>IF(A38="","",VLOOKUP(Berechnung!A38,Stammdaten!$G$3:$H$8,2,FALSE))</f>
        <v/>
      </c>
      <c r="C38" s="19"/>
      <c r="D38" s="30"/>
      <c r="E38" s="18">
        <f t="shared" si="10"/>
        <v>0</v>
      </c>
      <c r="F38" s="7"/>
      <c r="H38" s="40">
        <f t="shared" si="1"/>
        <v>0</v>
      </c>
      <c r="I38" s="40">
        <f t="shared" si="11"/>
        <v>0</v>
      </c>
      <c r="J38" s="40"/>
      <c r="K38" s="40" t="str">
        <f t="shared" si="12"/>
        <v/>
      </c>
    </row>
    <row r="39" spans="1:11" x14ac:dyDescent="0.25">
      <c r="A39" s="19"/>
      <c r="B39" s="17" t="str">
        <f>IF(A39="","",VLOOKUP(Berechnung!A39,Stammdaten!$G$3:$H$8,2,FALSE))</f>
        <v/>
      </c>
      <c r="C39" s="19"/>
      <c r="D39" s="30"/>
      <c r="E39" s="18">
        <f t="shared" si="10"/>
        <v>0</v>
      </c>
      <c r="F39" s="7"/>
      <c r="H39" s="40">
        <f t="shared" si="1"/>
        <v>0</v>
      </c>
      <c r="I39" s="40">
        <f t="shared" si="11"/>
        <v>0</v>
      </c>
      <c r="J39" s="40"/>
      <c r="K39" s="40" t="str">
        <f t="shared" si="12"/>
        <v/>
      </c>
    </row>
    <row r="40" spans="1:11" x14ac:dyDescent="0.25">
      <c r="A40" s="19"/>
      <c r="B40" s="17" t="str">
        <f>IF(A40="","",VLOOKUP(Berechnung!A40,Stammdaten!$G$3:$H$8,2,FALSE))</f>
        <v/>
      </c>
      <c r="C40" s="19"/>
      <c r="D40" s="30"/>
      <c r="E40" s="18">
        <f t="shared" si="10"/>
        <v>0</v>
      </c>
      <c r="F40" s="7"/>
      <c r="H40" s="40">
        <f t="shared" si="1"/>
        <v>0</v>
      </c>
      <c r="I40" s="40">
        <f t="shared" si="11"/>
        <v>0</v>
      </c>
      <c r="J40" s="40"/>
      <c r="K40" s="40" t="str">
        <f t="shared" si="12"/>
        <v/>
      </c>
    </row>
    <row r="41" spans="1:11" x14ac:dyDescent="0.25">
      <c r="A41" s="19"/>
      <c r="B41" s="17" t="str">
        <f>IF(A41="","",VLOOKUP(Berechnung!A41,Stammdaten!$G$3:$H$8,2,FALSE))</f>
        <v/>
      </c>
      <c r="C41" s="19"/>
      <c r="D41" s="30"/>
      <c r="E41" s="18">
        <f t="shared" si="10"/>
        <v>0</v>
      </c>
      <c r="F41" s="7"/>
      <c r="H41" s="40">
        <f t="shared" si="1"/>
        <v>0</v>
      </c>
      <c r="I41" s="40">
        <f t="shared" si="11"/>
        <v>0</v>
      </c>
      <c r="J41" s="40"/>
      <c r="K41" s="40" t="str">
        <f t="shared" si="12"/>
        <v/>
      </c>
    </row>
    <row r="42" spans="1:11" x14ac:dyDescent="0.25">
      <c r="A42" s="19"/>
      <c r="B42" s="17" t="str">
        <f>IF(A42="","",VLOOKUP(Berechnung!A42,Stammdaten!$G$3:$H$8,2,FALSE))</f>
        <v/>
      </c>
      <c r="C42" s="19"/>
      <c r="D42" s="30"/>
      <c r="E42" s="18">
        <f t="shared" si="10"/>
        <v>0</v>
      </c>
      <c r="F42" s="7"/>
      <c r="H42" s="40">
        <f t="shared" si="1"/>
        <v>0</v>
      </c>
      <c r="I42" s="40">
        <f t="shared" si="11"/>
        <v>0</v>
      </c>
      <c r="J42" s="40"/>
      <c r="K42" s="40" t="str">
        <f t="shared" si="12"/>
        <v/>
      </c>
    </row>
    <row r="43" spans="1:11" x14ac:dyDescent="0.25">
      <c r="A43" s="19"/>
      <c r="B43" s="17" t="str">
        <f>IF(A43="","",VLOOKUP(Berechnung!A43,Stammdaten!$G$3:$H$8,2,FALSE))</f>
        <v/>
      </c>
      <c r="C43" s="19"/>
      <c r="D43" s="30"/>
      <c r="E43" s="18">
        <f t="shared" si="10"/>
        <v>0</v>
      </c>
      <c r="F43" s="7"/>
      <c r="H43" s="40">
        <f t="shared" si="1"/>
        <v>0</v>
      </c>
      <c r="I43" s="40">
        <f t="shared" si="11"/>
        <v>0</v>
      </c>
      <c r="J43" s="40"/>
      <c r="K43" s="40" t="str">
        <f t="shared" si="12"/>
        <v/>
      </c>
    </row>
    <row r="44" spans="1:11" x14ac:dyDescent="0.25">
      <c r="A44" s="19"/>
      <c r="B44" s="17" t="str">
        <f>IF(A44="","",VLOOKUP(Berechnung!A44,Stammdaten!$G$3:$H$8,2,FALSE))</f>
        <v/>
      </c>
      <c r="C44" s="19"/>
      <c r="D44" s="30"/>
      <c r="E44" s="18">
        <f t="shared" si="10"/>
        <v>0</v>
      </c>
      <c r="F44" s="7"/>
      <c r="H44" s="40">
        <f t="shared" si="1"/>
        <v>0</v>
      </c>
      <c r="I44" s="40">
        <f t="shared" si="11"/>
        <v>0</v>
      </c>
      <c r="J44" s="40"/>
      <c r="K44" s="40" t="str">
        <f t="shared" si="12"/>
        <v/>
      </c>
    </row>
    <row r="45" spans="1:11" ht="15.75" thickBot="1" x14ac:dyDescent="0.3">
      <c r="A45" s="20"/>
      <c r="B45" s="21" t="str">
        <f>IF(A45="","",VLOOKUP(Berechnung!A45,Stammdaten!$G$3:$H$8,2,FALSE))</f>
        <v/>
      </c>
      <c r="C45" s="20"/>
      <c r="D45" s="31"/>
      <c r="E45" s="32">
        <f t="shared" si="10"/>
        <v>0</v>
      </c>
      <c r="F45" s="7"/>
      <c r="H45" s="41">
        <f t="shared" si="1"/>
        <v>0</v>
      </c>
      <c r="I45" s="41">
        <f t="shared" si="11"/>
        <v>0</v>
      </c>
      <c r="J45" s="41"/>
      <c r="K45" s="41" t="str">
        <f t="shared" si="12"/>
        <v/>
      </c>
    </row>
    <row r="46" spans="1:11" ht="16.5" thickTop="1" thickBot="1" x14ac:dyDescent="0.3">
      <c r="A46" s="9"/>
      <c r="B46" s="9" t="s">
        <v>67</v>
      </c>
      <c r="C46" s="23">
        <f>SUM(C36:C45,C25:C34,C14:C23)</f>
        <v>0</v>
      </c>
      <c r="D46" s="23">
        <f>SUM(D36:D45,D25:D34,D14:D23)</f>
        <v>0</v>
      </c>
      <c r="E46" s="34">
        <f>SUM(E36:E45,E25:E34,E14:E23)</f>
        <v>0</v>
      </c>
      <c r="F46" s="5"/>
      <c r="G46" s="36" t="s">
        <v>67</v>
      </c>
      <c r="H46" s="43">
        <f>SUM(H36:H45)</f>
        <v>0</v>
      </c>
      <c r="I46" s="43">
        <f>SUM(I36:I45)</f>
        <v>0</v>
      </c>
      <c r="J46" s="43"/>
      <c r="K46" s="43">
        <f t="shared" ref="K46" si="13">SUM(K36:K45)</f>
        <v>0</v>
      </c>
    </row>
    <row r="47" spans="1:11" ht="15.75" thickTop="1" x14ac:dyDescent="0.25">
      <c r="A47" s="9"/>
      <c r="B47" s="9" t="s">
        <v>68</v>
      </c>
      <c r="C47" s="23">
        <f>SUM(C14:C23)</f>
        <v>0</v>
      </c>
      <c r="D47" s="23">
        <f>SUM(D14:D23)</f>
        <v>0</v>
      </c>
      <c r="E47" s="23">
        <f>SUM(E14:E23)</f>
        <v>0</v>
      </c>
      <c r="F47" s="5"/>
      <c r="G47" t="s">
        <v>76</v>
      </c>
      <c r="H47" s="40">
        <f>SUM(H46,H35,H24)</f>
        <v>0</v>
      </c>
      <c r="I47" s="40">
        <f>SUM(I46,I35,I24)</f>
        <v>0</v>
      </c>
      <c r="J47" s="40"/>
      <c r="K47" s="40">
        <f>SUM(K46,K35,K24)</f>
        <v>0</v>
      </c>
    </row>
    <row r="48" spans="1:11" x14ac:dyDescent="0.25">
      <c r="A48" s="9"/>
      <c r="B48" s="9" t="s">
        <v>69</v>
      </c>
      <c r="C48" s="23">
        <f>SUM(C25:C34)</f>
        <v>0</v>
      </c>
      <c r="D48" s="23">
        <f>SUM(D25:D34)</f>
        <v>0</v>
      </c>
      <c r="E48" s="23">
        <f>SUM(E25:E34)</f>
        <v>0</v>
      </c>
      <c r="F48" s="5"/>
    </row>
    <row r="49" spans="1:6" x14ac:dyDescent="0.25">
      <c r="A49" s="9"/>
      <c r="B49" s="9" t="s">
        <v>70</v>
      </c>
      <c r="C49" s="23">
        <f>SUM(C36:C45)</f>
        <v>0</v>
      </c>
      <c r="D49" s="23">
        <f>SUM(D36:D45)</f>
        <v>0</v>
      </c>
      <c r="E49" s="23">
        <f>SUM(E36:E45)</f>
        <v>0</v>
      </c>
      <c r="F49" s="5"/>
    </row>
  </sheetData>
  <sheetProtection password="CF5F" sheet="1" objects="1" scenarios="1" selectLockedCells="1"/>
  <mergeCells count="3">
    <mergeCell ref="C12:D12"/>
    <mergeCell ref="A11:E11"/>
    <mergeCell ref="A10:E10"/>
  </mergeCells>
  <conditionalFormatting sqref="B5">
    <cfRule type="cellIs" dxfId="9" priority="9" operator="equal">
      <formula>"nein"</formula>
    </cfRule>
    <cfRule type="cellIs" dxfId="8" priority="10" operator="equal">
      <formula>"ja"</formula>
    </cfRule>
  </conditionalFormatting>
  <conditionalFormatting sqref="B6">
    <cfRule type="cellIs" dxfId="7" priority="7" operator="equal">
      <formula>"nein"</formula>
    </cfRule>
    <cfRule type="cellIs" dxfId="6" priority="8" operator="equal">
      <formula>"ja"</formula>
    </cfRule>
  </conditionalFormatting>
  <conditionalFormatting sqref="B7">
    <cfRule type="cellIs" dxfId="5" priority="5" operator="equal">
      <formula>"nein"</formula>
    </cfRule>
    <cfRule type="cellIs" dxfId="4" priority="6" operator="equal">
      <formula>"ja"</formula>
    </cfRule>
  </conditionalFormatting>
  <conditionalFormatting sqref="B8">
    <cfRule type="cellIs" dxfId="3" priority="3" operator="equal">
      <formula>"nein"</formula>
    </cfRule>
    <cfRule type="cellIs" dxfId="2" priority="4" operator="equal">
      <formula>"ja"</formula>
    </cfRule>
  </conditionalFormatting>
  <conditionalFormatting sqref="A11:E11">
    <cfRule type="cellIs" dxfId="1" priority="2" operator="notEqual">
      <formula>"_"</formula>
    </cfRule>
  </conditionalFormatting>
  <conditionalFormatting sqref="A10:E10">
    <cfRule type="cellIs" dxfId="0" priority="1" operator="notEqual">
      <formula>"_"</formula>
    </cfRule>
  </conditionalFormatting>
  <pageMargins left="0.7" right="0.7" top="0.78740157499999996" bottom="0.78740157499999996" header="0.3" footer="0.3"/>
  <pageSetup paperSize="9" scale="6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Stammdaten!$A$3:$A$18</xm:f>
          </x14:formula1>
          <xm:sqref>A14:A23</xm:sqref>
        </x14:dataValidation>
        <x14:dataValidation type="list" allowBlank="1" showInputMessage="1" showErrorMessage="1">
          <x14:formula1>
            <xm:f>Stammdaten!$D$3:$D$18</xm:f>
          </x14:formula1>
          <xm:sqref>A25:A34</xm:sqref>
        </x14:dataValidation>
        <x14:dataValidation type="list" allowBlank="1" showInputMessage="1" showErrorMessage="1">
          <x14:formula1>
            <xm:f>Stammdaten!$G$3:$G$8</xm:f>
          </x14:formula1>
          <xm:sqref>A36:A45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D26" sqref="D26"/>
    </sheetView>
  </sheetViews>
  <sheetFormatPr baseColWidth="10" defaultRowHeight="15" x14ac:dyDescent="0.25"/>
  <cols>
    <col min="1" max="1" width="32.85546875" customWidth="1"/>
    <col min="2" max="2" width="31.5703125" customWidth="1"/>
    <col min="4" max="4" width="37.42578125" customWidth="1"/>
    <col min="5" max="5" width="26.42578125" customWidth="1"/>
    <col min="7" max="7" width="30.140625" customWidth="1"/>
    <col min="8" max="8" width="11.140625" bestFit="1" customWidth="1"/>
  </cols>
  <sheetData>
    <row r="1" spans="1:8" ht="15.75" thickBot="1" x14ac:dyDescent="0.3">
      <c r="A1" t="s">
        <v>51</v>
      </c>
      <c r="D1" t="s">
        <v>52</v>
      </c>
      <c r="G1" t="s">
        <v>53</v>
      </c>
    </row>
    <row r="2" spans="1:8" ht="15.75" customHeight="1" thickBot="1" x14ac:dyDescent="0.3">
      <c r="A2" s="1" t="s">
        <v>0</v>
      </c>
      <c r="B2" s="2" t="s">
        <v>1</v>
      </c>
      <c r="D2" s="1" t="s">
        <v>0</v>
      </c>
      <c r="E2" s="2" t="s">
        <v>1</v>
      </c>
      <c r="G2" s="1" t="s">
        <v>0</v>
      </c>
      <c r="H2" s="2" t="s">
        <v>1</v>
      </c>
    </row>
    <row r="3" spans="1:8" ht="15.75" customHeight="1" thickBot="1" x14ac:dyDescent="0.3">
      <c r="A3" s="3" t="s">
        <v>2</v>
      </c>
      <c r="B3" s="4" t="s">
        <v>3</v>
      </c>
      <c r="D3" s="3" t="s">
        <v>50</v>
      </c>
      <c r="E3" s="4" t="s">
        <v>49</v>
      </c>
      <c r="G3" s="3" t="s">
        <v>54</v>
      </c>
      <c r="H3" s="4" t="s">
        <v>28</v>
      </c>
    </row>
    <row r="4" spans="1:8" ht="15.75" customHeight="1" thickBot="1" x14ac:dyDescent="0.3">
      <c r="A4" s="3" t="s">
        <v>4</v>
      </c>
      <c r="B4" s="4" t="s">
        <v>5</v>
      </c>
      <c r="D4" s="3" t="s">
        <v>42</v>
      </c>
      <c r="E4" s="4" t="s">
        <v>41</v>
      </c>
      <c r="G4" s="3" t="s">
        <v>55</v>
      </c>
      <c r="H4" s="4" t="s">
        <v>28</v>
      </c>
    </row>
    <row r="5" spans="1:8" ht="15.75" customHeight="1" thickBot="1" x14ac:dyDescent="0.3">
      <c r="A5" s="3" t="s">
        <v>6</v>
      </c>
      <c r="B5" s="4" t="s">
        <v>7</v>
      </c>
      <c r="D5" s="3" t="s">
        <v>44</v>
      </c>
      <c r="E5" s="4" t="s">
        <v>43</v>
      </c>
      <c r="G5" s="3" t="s">
        <v>56</v>
      </c>
      <c r="H5" s="4" t="s">
        <v>28</v>
      </c>
    </row>
    <row r="6" spans="1:8" ht="15.75" customHeight="1" thickBot="1" x14ac:dyDescent="0.3">
      <c r="A6" s="3" t="s">
        <v>8</v>
      </c>
      <c r="B6" s="4" t="s">
        <v>9</v>
      </c>
      <c r="D6" s="3" t="s">
        <v>46</v>
      </c>
      <c r="E6" s="4" t="s">
        <v>45</v>
      </c>
      <c r="G6" s="3" t="s">
        <v>57</v>
      </c>
      <c r="H6" s="4" t="s">
        <v>28</v>
      </c>
    </row>
    <row r="7" spans="1:8" ht="15.75" customHeight="1" thickBot="1" x14ac:dyDescent="0.3">
      <c r="A7" s="3" t="s">
        <v>10</v>
      </c>
      <c r="B7" s="4" t="s">
        <v>11</v>
      </c>
      <c r="D7" s="3" t="s">
        <v>48</v>
      </c>
      <c r="E7" s="4" t="s">
        <v>47</v>
      </c>
      <c r="G7" s="3" t="s">
        <v>58</v>
      </c>
      <c r="H7" s="4" t="s">
        <v>28</v>
      </c>
    </row>
    <row r="8" spans="1:8" ht="15.75" customHeight="1" thickBot="1" x14ac:dyDescent="0.3">
      <c r="A8" s="3" t="s">
        <v>12</v>
      </c>
      <c r="B8" s="4" t="s">
        <v>13</v>
      </c>
      <c r="D8" s="3" t="s">
        <v>30</v>
      </c>
      <c r="E8" s="4" t="s">
        <v>29</v>
      </c>
      <c r="G8" s="3" t="s">
        <v>59</v>
      </c>
      <c r="H8" s="4" t="s">
        <v>28</v>
      </c>
    </row>
    <row r="9" spans="1:8" ht="15.75" customHeight="1" thickBot="1" x14ac:dyDescent="0.3">
      <c r="A9" s="3" t="s">
        <v>14</v>
      </c>
      <c r="B9" s="4" t="s">
        <v>15</v>
      </c>
      <c r="D9" s="3" t="s">
        <v>32</v>
      </c>
      <c r="E9" s="4" t="s">
        <v>31</v>
      </c>
    </row>
    <row r="10" spans="1:8" ht="15.75" customHeight="1" thickBot="1" x14ac:dyDescent="0.3">
      <c r="A10" s="3" t="s">
        <v>16</v>
      </c>
      <c r="B10" s="4" t="s">
        <v>17</v>
      </c>
      <c r="D10" s="3" t="s">
        <v>34</v>
      </c>
      <c r="E10" s="4" t="s">
        <v>33</v>
      </c>
    </row>
    <row r="11" spans="1:8" ht="15.75" customHeight="1" thickBot="1" x14ac:dyDescent="0.3">
      <c r="A11" s="3" t="s">
        <v>18</v>
      </c>
      <c r="B11" s="4" t="s">
        <v>19</v>
      </c>
      <c r="D11" s="3" t="s">
        <v>36</v>
      </c>
      <c r="E11" s="4" t="s">
        <v>35</v>
      </c>
    </row>
    <row r="12" spans="1:8" ht="15.75" customHeight="1" thickBot="1" x14ac:dyDescent="0.3">
      <c r="A12" s="3" t="s">
        <v>20</v>
      </c>
      <c r="B12" s="4" t="s">
        <v>21</v>
      </c>
      <c r="D12" s="3" t="s">
        <v>38</v>
      </c>
      <c r="E12" s="4" t="s">
        <v>37</v>
      </c>
    </row>
    <row r="13" spans="1:8" ht="15.75" customHeight="1" thickBot="1" x14ac:dyDescent="0.3">
      <c r="A13" s="3" t="s">
        <v>22</v>
      </c>
      <c r="B13" s="4" t="s">
        <v>28</v>
      </c>
      <c r="D13" s="3" t="s">
        <v>40</v>
      </c>
      <c r="E13" s="4" t="s">
        <v>39</v>
      </c>
    </row>
    <row r="14" spans="1:8" ht="15.75" customHeight="1" thickBot="1" x14ac:dyDescent="0.3">
      <c r="A14" s="3" t="s">
        <v>23</v>
      </c>
      <c r="B14" s="4" t="s">
        <v>28</v>
      </c>
      <c r="D14" s="3" t="s">
        <v>60</v>
      </c>
      <c r="E14" s="4" t="s">
        <v>28</v>
      </c>
    </row>
    <row r="15" spans="1:8" ht="15.75" customHeight="1" thickBot="1" x14ac:dyDescent="0.3">
      <c r="A15" s="3" t="s">
        <v>24</v>
      </c>
      <c r="B15" s="4" t="s">
        <v>28</v>
      </c>
      <c r="D15" s="3" t="s">
        <v>61</v>
      </c>
      <c r="E15" s="4" t="s">
        <v>28</v>
      </c>
    </row>
    <row r="16" spans="1:8" ht="15.75" customHeight="1" thickBot="1" x14ac:dyDescent="0.3">
      <c r="A16" s="3" t="s">
        <v>25</v>
      </c>
      <c r="B16" s="4" t="s">
        <v>28</v>
      </c>
      <c r="D16" s="3" t="s">
        <v>62</v>
      </c>
      <c r="E16" s="4" t="s">
        <v>28</v>
      </c>
    </row>
    <row r="17" spans="1:5" ht="15.75" customHeight="1" thickBot="1" x14ac:dyDescent="0.3">
      <c r="A17" s="3" t="s">
        <v>26</v>
      </c>
      <c r="B17" s="4" t="s">
        <v>28</v>
      </c>
      <c r="D17" s="3" t="s">
        <v>63</v>
      </c>
      <c r="E17" s="4" t="s">
        <v>28</v>
      </c>
    </row>
    <row r="18" spans="1:5" ht="15.75" customHeight="1" thickBot="1" x14ac:dyDescent="0.3">
      <c r="A18" s="3" t="s">
        <v>27</v>
      </c>
      <c r="B18" s="4" t="s">
        <v>28</v>
      </c>
      <c r="D18" s="3" t="s">
        <v>64</v>
      </c>
      <c r="E18" s="4" t="s">
        <v>28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Information</vt:lpstr>
      <vt:lpstr>Berechnung</vt:lpstr>
      <vt:lpstr>Stammdaten</vt:lpstr>
    </vt:vector>
  </TitlesOfParts>
  <Company>Dienstleistungszentrum Ländlicher Raum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Drusenheimer</dc:creator>
  <cp:lastModifiedBy>Drusenheimer</cp:lastModifiedBy>
  <dcterms:created xsi:type="dcterms:W3CDTF">2019-09-13T06:28:07Z</dcterms:created>
  <dcterms:modified xsi:type="dcterms:W3CDTF">2019-09-20T08:52:38Z</dcterms:modified>
</cp:coreProperties>
</file>