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Philipp\Downloads\"/>
    </mc:Choice>
  </mc:AlternateContent>
  <xr:revisionPtr revIDLastSave="0" documentId="8_{075467EE-8ED0-4312-924B-3CB7CC2A48CB}" xr6:coauthVersionLast="46" xr6:coauthVersionMax="46" xr10:uidLastSave="{00000000-0000-0000-0000-000000000000}"/>
  <bookViews>
    <workbookView xWindow="28680" yWindow="-120" windowWidth="29040" windowHeight="15840" tabRatio="937"/>
  </bookViews>
  <sheets>
    <sheet name="Hinweise" sheetId="38" r:id="rId1"/>
    <sheet name="Stammdaten" sheetId="7" r:id="rId2"/>
    <sheet name="GMW" sheetId="36" r:id="rId3"/>
    <sheet name="GA" sheetId="32" r:id="rId4"/>
    <sheet name="UG" sheetId="39" r:id="rId5"/>
    <sheet name="Andere" sheetId="37" r:id="rId6"/>
  </sheets>
  <definedNames>
    <definedName name="_xlnm.Print_Area" localSheetId="5">Andere!$A$1:$K$24</definedName>
    <definedName name="_xlnm.Print_Area" localSheetId="3">GA!$A$1:$K$32</definedName>
    <definedName name="_xlnm.Print_Area" localSheetId="2">GMW!$A$1:$K$32</definedName>
    <definedName name="_xlnm.Print_Area" localSheetId="4">UG!$A$1:$D$42</definedName>
    <definedName name="_xlnm.Print_Titles" localSheetId="5">Andere!$A:$B</definedName>
    <definedName name="_xlnm.Print_Titles" localSheetId="3">GA!$A:$B</definedName>
    <definedName name="_xlnm.Print_Titles" localSheetId="2">GMW!$A:$B</definedName>
    <definedName name="_xlnm.Print_Titles" localSheetId="1">Stammdaten!$1:$1</definedName>
    <definedName name="_xlnm.Print_Titles" localSheetId="4">UG!$A:$B</definedName>
  </definedNames>
  <calcPr calcId="181029" fullCalcOnLoad="1"/>
</workbook>
</file>

<file path=xl/calcChain.xml><?xml version="1.0" encoding="utf-8"?>
<calcChain xmlns="http://schemas.openxmlformats.org/spreadsheetml/2006/main">
  <c r="B37" i="39" l="1"/>
  <c r="A37" i="39"/>
  <c r="B19" i="39"/>
  <c r="A19" i="39"/>
  <c r="B29" i="39"/>
  <c r="L29" i="39"/>
  <c r="B30" i="39"/>
  <c r="B31" i="39"/>
  <c r="B32" i="39"/>
  <c r="B33" i="39"/>
  <c r="B28" i="39"/>
  <c r="L28" i="39"/>
  <c r="K35" i="39"/>
  <c r="N33" i="39"/>
  <c r="L33" i="39"/>
  <c r="J33" i="39"/>
  <c r="H33" i="39"/>
  <c r="F33" i="39"/>
  <c r="N32" i="39"/>
  <c r="L32" i="39"/>
  <c r="J32" i="39"/>
  <c r="H32" i="39"/>
  <c r="F32" i="39"/>
  <c r="N31" i="39"/>
  <c r="L31" i="39"/>
  <c r="J31" i="39"/>
  <c r="H31" i="39"/>
  <c r="F31" i="39"/>
  <c r="N30" i="39"/>
  <c r="L30" i="39"/>
  <c r="J30" i="39"/>
  <c r="H30" i="39"/>
  <c r="F30" i="39"/>
  <c r="N29" i="39"/>
  <c r="J29" i="39"/>
  <c r="F29" i="39"/>
  <c r="J28" i="39"/>
  <c r="I35" i="39"/>
  <c r="N13" i="39"/>
  <c r="L13" i="39"/>
  <c r="J13" i="39"/>
  <c r="H13" i="39"/>
  <c r="F13" i="39"/>
  <c r="N12" i="39"/>
  <c r="L12" i="39"/>
  <c r="J12" i="39"/>
  <c r="H12" i="39"/>
  <c r="F12" i="39"/>
  <c r="N11" i="39"/>
  <c r="L11" i="39"/>
  <c r="J11" i="39"/>
  <c r="H11" i="39"/>
  <c r="F11" i="39"/>
  <c r="N10" i="39"/>
  <c r="L10" i="39"/>
  <c r="J10" i="39"/>
  <c r="H10" i="39"/>
  <c r="F10" i="39"/>
  <c r="N9" i="39"/>
  <c r="L9" i="39"/>
  <c r="J9" i="39"/>
  <c r="H9" i="39"/>
  <c r="F9" i="39"/>
  <c r="F8" i="39"/>
  <c r="D12" i="39"/>
  <c r="D11" i="39"/>
  <c r="D29" i="39"/>
  <c r="D30" i="39"/>
  <c r="D31" i="39"/>
  <c r="D32" i="39"/>
  <c r="D33" i="39"/>
  <c r="C34" i="39" s="1"/>
  <c r="B11" i="37"/>
  <c r="B12" i="37"/>
  <c r="E20" i="37"/>
  <c r="E23" i="37"/>
  <c r="B13" i="37"/>
  <c r="B14" i="37"/>
  <c r="B15" i="37"/>
  <c r="B9" i="39"/>
  <c r="B10" i="39"/>
  <c r="B11" i="39"/>
  <c r="B12" i="39"/>
  <c r="B13" i="39"/>
  <c r="B11" i="32"/>
  <c r="B12" i="32"/>
  <c r="B13" i="32"/>
  <c r="B14" i="32"/>
  <c r="B15" i="32"/>
  <c r="B12" i="36"/>
  <c r="B13" i="36"/>
  <c r="B14" i="36"/>
  <c r="B15" i="36"/>
  <c r="B16" i="36"/>
  <c r="B10" i="37"/>
  <c r="F20" i="37"/>
  <c r="F23" i="37"/>
  <c r="B10" i="32"/>
  <c r="N20" i="32"/>
  <c r="N25" i="32"/>
  <c r="B8" i="39"/>
  <c r="H8" i="39"/>
  <c r="G16" i="39"/>
  <c r="D9" i="39"/>
  <c r="B11" i="36"/>
  <c r="K20" i="36"/>
  <c r="K25" i="36"/>
  <c r="B10" i="36"/>
  <c r="J8" i="39"/>
  <c r="I16" i="39"/>
  <c r="N8" i="39"/>
  <c r="M16" i="39"/>
  <c r="H14" i="39"/>
  <c r="J14" i="39"/>
  <c r="L14" i="39"/>
  <c r="N14" i="39"/>
  <c r="G27" i="39"/>
  <c r="H27" i="39"/>
  <c r="I27" i="39"/>
  <c r="J27" i="39"/>
  <c r="K27" i="39"/>
  <c r="L27" i="39"/>
  <c r="M27" i="39"/>
  <c r="N27" i="39"/>
  <c r="F14" i="39"/>
  <c r="D13" i="39"/>
  <c r="D10" i="39"/>
  <c r="D8" i="39"/>
  <c r="C16" i="39"/>
  <c r="E27" i="39"/>
  <c r="F27" i="39"/>
  <c r="D14" i="39"/>
  <c r="B36" i="39"/>
  <c r="A18" i="39"/>
  <c r="D27" i="39"/>
  <c r="B18" i="39"/>
  <c r="A36" i="39"/>
  <c r="C27" i="39"/>
  <c r="B17" i="39"/>
  <c r="B29" i="36"/>
  <c r="E18" i="36"/>
  <c r="A17" i="39"/>
  <c r="F18" i="36"/>
  <c r="F27" i="36"/>
  <c r="B22" i="36"/>
  <c r="B29" i="32"/>
  <c r="B22" i="32"/>
  <c r="A29" i="32"/>
  <c r="A22" i="32"/>
  <c r="C18" i="32"/>
  <c r="D18" i="32"/>
  <c r="D21" i="32"/>
  <c r="E18" i="32"/>
  <c r="F18" i="32"/>
  <c r="F21" i="32"/>
  <c r="F22" i="32"/>
  <c r="G18" i="32"/>
  <c r="H18" i="32"/>
  <c r="H27" i="32"/>
  <c r="I18" i="32"/>
  <c r="J18" i="32"/>
  <c r="K18" i="32"/>
  <c r="L18" i="32"/>
  <c r="L21" i="32"/>
  <c r="M18" i="32"/>
  <c r="N18" i="32"/>
  <c r="N21" i="32"/>
  <c r="O18" i="32"/>
  <c r="P18" i="32"/>
  <c r="P27" i="32"/>
  <c r="Q18" i="32"/>
  <c r="F18" i="37"/>
  <c r="G18" i="37"/>
  <c r="H18" i="37"/>
  <c r="I18" i="37"/>
  <c r="J18" i="37"/>
  <c r="K18" i="37"/>
  <c r="L18" i="37"/>
  <c r="M18" i="37"/>
  <c r="N18" i="37"/>
  <c r="O18" i="37"/>
  <c r="P18" i="37"/>
  <c r="Q18" i="37"/>
  <c r="D18" i="37"/>
  <c r="E18" i="37"/>
  <c r="C18" i="37"/>
  <c r="K20" i="37"/>
  <c r="K23" i="37"/>
  <c r="K21" i="37"/>
  <c r="C18" i="36"/>
  <c r="D18" i="36"/>
  <c r="D21" i="36"/>
  <c r="G18" i="36"/>
  <c r="H18" i="36"/>
  <c r="H21" i="36"/>
  <c r="I18" i="36"/>
  <c r="J18" i="36"/>
  <c r="K18" i="36"/>
  <c r="L18" i="36"/>
  <c r="M18" i="36"/>
  <c r="N18" i="36"/>
  <c r="N21" i="36"/>
  <c r="O18" i="36"/>
  <c r="P18" i="36"/>
  <c r="Q18" i="36"/>
  <c r="A22" i="36"/>
  <c r="A23" i="36"/>
  <c r="B23" i="36"/>
  <c r="A24" i="36"/>
  <c r="B24" i="36"/>
  <c r="A25" i="36"/>
  <c r="B25" i="36"/>
  <c r="A29" i="36"/>
  <c r="A30" i="36"/>
  <c r="B30" i="36"/>
  <c r="A31" i="36"/>
  <c r="B31" i="36"/>
  <c r="A32" i="36"/>
  <c r="B32" i="36"/>
  <c r="C32" i="36"/>
  <c r="B32" i="32"/>
  <c r="B31" i="32"/>
  <c r="B30" i="32"/>
  <c r="B25" i="32"/>
  <c r="B24" i="32"/>
  <c r="B23" i="32"/>
  <c r="A23" i="32"/>
  <c r="A24" i="32"/>
  <c r="A25" i="32"/>
  <c r="A30" i="32"/>
  <c r="A31" i="32"/>
  <c r="A32" i="32"/>
  <c r="J20" i="32"/>
  <c r="J25" i="32"/>
  <c r="K20" i="32"/>
  <c r="I20" i="32"/>
  <c r="I27" i="32"/>
  <c r="D21" i="37"/>
  <c r="H20" i="32"/>
  <c r="H25" i="32"/>
  <c r="F20" i="32"/>
  <c r="F25" i="32"/>
  <c r="N20" i="37"/>
  <c r="N23" i="37"/>
  <c r="G20" i="32"/>
  <c r="Q20" i="36"/>
  <c r="Q25" i="36"/>
  <c r="J20" i="36"/>
  <c r="J25" i="36"/>
  <c r="L20" i="36"/>
  <c r="L27" i="36"/>
  <c r="N20" i="36"/>
  <c r="N25" i="36"/>
  <c r="F20" i="36"/>
  <c r="F25" i="36"/>
  <c r="E20" i="36"/>
  <c r="E25" i="36"/>
  <c r="I20" i="36"/>
  <c r="I25" i="36"/>
  <c r="D20" i="36"/>
  <c r="L21" i="36"/>
  <c r="L22" i="36"/>
  <c r="J21" i="36"/>
  <c r="J24" i="36"/>
  <c r="P20" i="36"/>
  <c r="P27" i="36"/>
  <c r="G20" i="36"/>
  <c r="G25" i="36"/>
  <c r="O20" i="36"/>
  <c r="O25" i="36"/>
  <c r="H20" i="36"/>
  <c r="H27" i="36"/>
  <c r="M20" i="36"/>
  <c r="M25" i="36"/>
  <c r="Q21" i="36"/>
  <c r="Q24" i="36"/>
  <c r="O21" i="36"/>
  <c r="O24" i="36"/>
  <c r="K21" i="36"/>
  <c r="K23" i="36"/>
  <c r="I21" i="36"/>
  <c r="I24" i="36"/>
  <c r="F21" i="36"/>
  <c r="F22" i="36"/>
  <c r="O23" i="36"/>
  <c r="J27" i="36"/>
  <c r="L25" i="36"/>
  <c r="Q27" i="36"/>
  <c r="O27" i="36"/>
  <c r="K27" i="36"/>
  <c r="E21" i="37"/>
  <c r="D20" i="37"/>
  <c r="D23" i="37"/>
  <c r="N21" i="37"/>
  <c r="F21" i="37"/>
  <c r="L8" i="39"/>
  <c r="G27" i="32"/>
  <c r="G25" i="32"/>
  <c r="K27" i="32"/>
  <c r="K25" i="32"/>
  <c r="J21" i="32"/>
  <c r="J22" i="32"/>
  <c r="Q20" i="32"/>
  <c r="Q25" i="32"/>
  <c r="E20" i="32"/>
  <c r="E27" i="32"/>
  <c r="O20" i="32"/>
  <c r="O27" i="32"/>
  <c r="M20" i="32"/>
  <c r="M27" i="32"/>
  <c r="C21" i="32"/>
  <c r="C23" i="32"/>
  <c r="P20" i="32"/>
  <c r="P25" i="32"/>
  <c r="Q21" i="32"/>
  <c r="Q22" i="32"/>
  <c r="M21" i="32"/>
  <c r="M22" i="32"/>
  <c r="K21" i="32"/>
  <c r="K23" i="32"/>
  <c r="I21" i="32"/>
  <c r="I22" i="32"/>
  <c r="G21" i="32"/>
  <c r="G23" i="32"/>
  <c r="E21" i="32"/>
  <c r="E22" i="32"/>
  <c r="D20" i="32"/>
  <c r="D25" i="32"/>
  <c r="L20" i="32"/>
  <c r="L25" i="32"/>
  <c r="J27" i="32"/>
  <c r="N27" i="32"/>
  <c r="M25" i="32"/>
  <c r="E25" i="32"/>
  <c r="K22" i="32"/>
  <c r="G24" i="32"/>
  <c r="N27" i="36"/>
  <c r="E27" i="36"/>
  <c r="L23" i="36"/>
  <c r="P25" i="36"/>
  <c r="O22" i="36"/>
  <c r="M21" i="36"/>
  <c r="M24" i="36"/>
  <c r="I27" i="36"/>
  <c r="I22" i="36"/>
  <c r="M22" i="36"/>
  <c r="Q22" i="36"/>
  <c r="J23" i="36"/>
  <c r="E21" i="36"/>
  <c r="E23" i="36"/>
  <c r="P21" i="36"/>
  <c r="P22" i="36"/>
  <c r="L24" i="36"/>
  <c r="I23" i="36"/>
  <c r="M23" i="36"/>
  <c r="Q23" i="36"/>
  <c r="G21" i="36"/>
  <c r="D25" i="36"/>
  <c r="I20" i="37"/>
  <c r="I23" i="37"/>
  <c r="I21" i="37"/>
  <c r="Q20" i="37"/>
  <c r="Q23" i="37"/>
  <c r="Q21" i="37"/>
  <c r="G20" i="37"/>
  <c r="G23" i="37"/>
  <c r="G21" i="37"/>
  <c r="O20" i="37"/>
  <c r="O23" i="37"/>
  <c r="O21" i="37"/>
  <c r="H20" i="37"/>
  <c r="H23" i="37"/>
  <c r="H21" i="37"/>
  <c r="M20" i="37"/>
  <c r="M23" i="37"/>
  <c r="M21" i="37"/>
  <c r="J20" i="37"/>
  <c r="J23" i="37"/>
  <c r="J21" i="37"/>
  <c r="L20" i="37"/>
  <c r="L23" i="37"/>
  <c r="L21" i="37"/>
  <c r="P20" i="37"/>
  <c r="P23" i="37"/>
  <c r="P21" i="37"/>
  <c r="C21" i="37"/>
  <c r="C20" i="37"/>
  <c r="C23" i="37"/>
  <c r="G22" i="32"/>
  <c r="Q23" i="32"/>
  <c r="C20" i="32"/>
  <c r="C25" i="32"/>
  <c r="M24" i="32"/>
  <c r="O21" i="32"/>
  <c r="O22" i="32"/>
  <c r="P23" i="36"/>
  <c r="E24" i="36"/>
  <c r="G23" i="36"/>
  <c r="G24" i="36"/>
  <c r="G22" i="36"/>
  <c r="C27" i="32"/>
  <c r="O24" i="32"/>
  <c r="C22" i="32"/>
  <c r="C24" i="32"/>
  <c r="C20" i="36"/>
  <c r="C25" i="36"/>
  <c r="C21" i="36"/>
  <c r="C23" i="36"/>
  <c r="N23" i="36"/>
  <c r="N24" i="36"/>
  <c r="N22" i="36"/>
  <c r="H22" i="36"/>
  <c r="H24" i="36"/>
  <c r="H23" i="36"/>
  <c r="D22" i="36"/>
  <c r="D24" i="36"/>
  <c r="D23" i="36"/>
  <c r="E22" i="36"/>
  <c r="P24" i="36"/>
  <c r="D27" i="36"/>
  <c r="H25" i="36"/>
  <c r="F24" i="36"/>
  <c r="G27" i="36"/>
  <c r="F23" i="36"/>
  <c r="M27" i="36"/>
  <c r="K22" i="36"/>
  <c r="J22" i="36"/>
  <c r="K24" i="36"/>
  <c r="C27" i="36"/>
  <c r="C28" i="36"/>
  <c r="C24" i="36"/>
  <c r="C22" i="36"/>
  <c r="E24" i="32"/>
  <c r="P21" i="32"/>
  <c r="F27" i="32"/>
  <c r="D27" i="32"/>
  <c r="H21" i="32"/>
  <c r="H22" i="32"/>
  <c r="N22" i="32"/>
  <c r="N24" i="32"/>
  <c r="N23" i="32"/>
  <c r="L23" i="32"/>
  <c r="L22" i="32"/>
  <c r="L24" i="32"/>
  <c r="D22" i="32"/>
  <c r="D24" i="32"/>
  <c r="D23" i="32"/>
  <c r="O23" i="32"/>
  <c r="P24" i="32"/>
  <c r="Q24" i="32"/>
  <c r="I24" i="32"/>
  <c r="K24" i="32"/>
  <c r="J24" i="32"/>
  <c r="E23" i="32"/>
  <c r="I23" i="32"/>
  <c r="M23" i="32"/>
  <c r="L27" i="32"/>
  <c r="F24" i="32"/>
  <c r="Q27" i="32"/>
  <c r="F23" i="32"/>
  <c r="H23" i="32"/>
  <c r="J23" i="32"/>
  <c r="O25" i="32"/>
  <c r="I25" i="32"/>
  <c r="C30" i="36"/>
  <c r="C29" i="36"/>
  <c r="C31" i="36"/>
  <c r="H24" i="32"/>
  <c r="P23" i="32"/>
  <c r="P22" i="32"/>
  <c r="H28" i="39"/>
  <c r="K16" i="39"/>
  <c r="K19" i="39"/>
  <c r="E16" i="39"/>
  <c r="K17" i="39"/>
  <c r="G35" i="39"/>
  <c r="H29" i="39"/>
  <c r="G37" i="39"/>
  <c r="G36" i="39"/>
  <c r="I37" i="39"/>
  <c r="I36" i="39"/>
  <c r="K37" i="39"/>
  <c r="K36" i="39"/>
  <c r="D28" i="39"/>
  <c r="C35" i="39"/>
  <c r="F28" i="39"/>
  <c r="E35" i="39"/>
  <c r="N28" i="39"/>
  <c r="M35" i="39"/>
  <c r="M18" i="39"/>
  <c r="M17" i="39"/>
  <c r="M19" i="39"/>
  <c r="K18" i="39"/>
  <c r="I19" i="39"/>
  <c r="I18" i="39"/>
  <c r="I17" i="39"/>
  <c r="G18" i="39"/>
  <c r="G19" i="39"/>
  <c r="G17" i="39"/>
  <c r="E17" i="39"/>
  <c r="E19" i="39"/>
  <c r="E18" i="39"/>
  <c r="C19" i="39"/>
  <c r="C18" i="39"/>
  <c r="C17" i="39"/>
  <c r="E36" i="39"/>
  <c r="E37" i="39"/>
  <c r="M37" i="39"/>
  <c r="M36" i="39"/>
  <c r="C36" i="39"/>
  <c r="C37" i="39"/>
  <c r="M34" i="39" l="1"/>
  <c r="C15" i="39"/>
  <c r="M15" i="39"/>
  <c r="I34" i="39"/>
  <c r="C17" i="36"/>
  <c r="M17" i="36"/>
  <c r="N17" i="36"/>
  <c r="Q17" i="36"/>
  <c r="J17" i="37"/>
  <c r="F17" i="36"/>
  <c r="E17" i="37"/>
  <c r="O17" i="36"/>
  <c r="P17" i="36"/>
  <c r="E15" i="39"/>
  <c r="K15" i="39"/>
  <c r="C17" i="32"/>
  <c r="D17" i="37"/>
  <c r="E17" i="36"/>
  <c r="D17" i="36"/>
  <c r="H17" i="36"/>
  <c r="G17" i="36"/>
  <c r="H17" i="37"/>
  <c r="I17" i="36"/>
  <c r="K17" i="36"/>
  <c r="G15" i="39"/>
  <c r="L17" i="36"/>
  <c r="F17" i="37"/>
  <c r="G17" i="32"/>
  <c r="J17" i="36"/>
  <c r="H17" i="32"/>
  <c r="D17" i="32"/>
  <c r="N17" i="32"/>
  <c r="K17" i="37"/>
  <c r="O17" i="32"/>
  <c r="F17" i="32"/>
  <c r="C17" i="37"/>
  <c r="C24" i="37"/>
  <c r="K34" i="39"/>
  <c r="M17" i="37"/>
  <c r="P17" i="32"/>
  <c r="P17" i="37"/>
  <c r="G34" i="39"/>
  <c r="I17" i="37"/>
  <c r="J17" i="32"/>
  <c r="N17" i="37"/>
  <c r="O17" i="37"/>
  <c r="I17" i="32"/>
  <c r="I15" i="39"/>
  <c r="L17" i="32"/>
  <c r="E17" i="32"/>
  <c r="Q17" i="32"/>
  <c r="K17" i="32"/>
  <c r="C28" i="32"/>
  <c r="C30" i="32" s="1"/>
  <c r="E34" i="39"/>
  <c r="L17" i="37"/>
  <c r="G17" i="37"/>
  <c r="M17" i="32"/>
  <c r="Q17" i="37"/>
  <c r="C29" i="32" l="1"/>
  <c r="C31" i="32"/>
  <c r="C32" i="32"/>
</calcChain>
</file>

<file path=xl/sharedStrings.xml><?xml version="1.0" encoding="utf-8"?>
<sst xmlns="http://schemas.openxmlformats.org/spreadsheetml/2006/main" count="286" uniqueCount="95">
  <si>
    <t>Tiergruppen</t>
  </si>
  <si>
    <t>RGV</t>
  </si>
  <si>
    <t>Rinder von 6 Monaten bis 2 Jahren</t>
  </si>
  <si>
    <t>Einhufer von mehr als 6 Monaten</t>
  </si>
  <si>
    <t>Ziegen</t>
  </si>
  <si>
    <t>Mutterdamtiere</t>
  </si>
  <si>
    <t>GMW</t>
  </si>
  <si>
    <t>GA</t>
  </si>
  <si>
    <t>UG</t>
  </si>
  <si>
    <t>Folgende Hinweise sind zu beachten:</t>
  </si>
  <si>
    <t>=</t>
  </si>
  <si>
    <t xml:space="preserve">unvollständige Angaben </t>
  </si>
  <si>
    <t>Jahr</t>
  </si>
  <si>
    <t>Schlag</t>
  </si>
  <si>
    <t>Anzahl Weidetage</t>
  </si>
  <si>
    <t>Tiere</t>
  </si>
  <si>
    <t>Summe RGV</t>
  </si>
  <si>
    <t>Flächengröße  ha</t>
  </si>
  <si>
    <t xml:space="preserve">Viehbesatz pro Tag </t>
  </si>
  <si>
    <t>Viehbesatz Durchschnitt Jahr</t>
  </si>
  <si>
    <t>Max. Viehbesatz pro Tag</t>
  </si>
  <si>
    <t>Eingabefelder</t>
  </si>
  <si>
    <t>falsches Ergebnis</t>
  </si>
  <si>
    <t>Programmteile</t>
  </si>
  <si>
    <t>die spezifischen Vorgaben sind in den verschiedenen Arbeitsblättern abgebildet</t>
  </si>
  <si>
    <t>Nutzungart (Weide, Mähweide, ganzjährig)</t>
  </si>
  <si>
    <t>Max. Viehbesatz Durchschnitt Jahr - Weide</t>
  </si>
  <si>
    <t>Max. Viehbesatz Durchschnitt Jahr - Mähweide</t>
  </si>
  <si>
    <t>Hauptfutterfläche ha</t>
  </si>
  <si>
    <t>Betrieb</t>
  </si>
  <si>
    <t>Pflicht-Eingabefelder</t>
  </si>
  <si>
    <t>Viehbesatz Summe pro Zeitraum</t>
  </si>
  <si>
    <t>ohne Alterswechsel im Beweidungszeitraum</t>
  </si>
  <si>
    <t>mit Alterswechsel im Beweidungszeitraum</t>
  </si>
  <si>
    <t>Grenzen</t>
  </si>
  <si>
    <t>Vertragsnaturschutz Mähwiesen und Weiden</t>
  </si>
  <si>
    <t>Vertragsnaturschutz artenreiches Grünland</t>
  </si>
  <si>
    <t>Umweltschonende Grünlandbewirtschaftung im Unternehmen</t>
  </si>
  <si>
    <t>Wechsel der Alterstufen im Betrachtungszeitraum</t>
  </si>
  <si>
    <t>Wechsel</t>
  </si>
  <si>
    <t>Bsp</t>
  </si>
  <si>
    <t>Darstellung mit Beispielsdaten</t>
  </si>
  <si>
    <t>Datum Auftrieb oder Alterswechsel</t>
  </si>
  <si>
    <t>Datum Abtrieb oder Alterswechsel</t>
  </si>
  <si>
    <t>Min. Viehbesatz pro Tag</t>
  </si>
  <si>
    <t>Datum der Prüfung</t>
  </si>
  <si>
    <t>Datum</t>
  </si>
  <si>
    <t>weitere Spalte nötig</t>
  </si>
  <si>
    <t>Spalte markieren, kopieren und beliebig oft innerhalb des Bereiches (bis Spalte Q) einfügen. Somit wird die Berechnung automatisch angepasst.</t>
  </si>
  <si>
    <t>Min. Viehbesatz Durchschnitt Jahr - Weide</t>
  </si>
  <si>
    <r>
      <t xml:space="preserve">Datum als TT.MM ohne Punkt hinter dem Monat eingeben. Sofern </t>
    </r>
    <r>
      <rPr>
        <b/>
        <sz val="10"/>
        <rFont val="Arial"/>
        <family val="2"/>
      </rPr>
      <t>kein Alterswechsel</t>
    </r>
    <r>
      <rPr>
        <sz val="10"/>
        <rFont val="Arial"/>
      </rPr>
      <t xml:space="preserve">, Datum 1.1 bis 31.12 (bei ganzj. Beweidung)  oder Beginn und Ende der Beweidung eingeben. </t>
    </r>
    <r>
      <rPr>
        <b/>
        <sz val="10"/>
        <rFont val="Arial"/>
        <family val="2"/>
      </rPr>
      <t>Bei Alterswechsel</t>
    </r>
    <r>
      <rPr>
        <sz val="10"/>
        <rFont val="Arial"/>
      </rPr>
      <t xml:space="preserve"> für jeden Zeitraum neue Spalte benutzen, Ergebnis im unteren Zeilenblock.</t>
    </r>
  </si>
  <si>
    <t>findet ein Alterwechsel im Betrachtungszeitraum statt, muss die Berechnung im unteren Zeilenblock kontrolliert werden.</t>
  </si>
  <si>
    <t xml:space="preserve">Max. Viehbesatz pro Tag - ganzj. Beweidung, 15.11 - 30.04 (GMW) / 31.05.(GA) </t>
  </si>
  <si>
    <t>Summe</t>
  </si>
  <si>
    <t>Ferkel</t>
  </si>
  <si>
    <t>GVE</t>
  </si>
  <si>
    <t>Mastschweine bei Betrachtung der gesamten Mastdauer</t>
  </si>
  <si>
    <t>Zuchtschweine</t>
  </si>
  <si>
    <t>Summe GVE</t>
  </si>
  <si>
    <t>Landwirtschaftliche Fläche LF ha</t>
  </si>
  <si>
    <t>GVE / ha LF</t>
  </si>
  <si>
    <t>Max. GVE pro ha</t>
  </si>
  <si>
    <t>Rinder von mehr als 2 Jahren / Milchkühe</t>
  </si>
  <si>
    <t>Läufer (20-50 kg)</t>
  </si>
  <si>
    <t>sonstige Mastschweine (über 50 kg)</t>
  </si>
  <si>
    <t>Legehennen</t>
  </si>
  <si>
    <t>Sonstiges Geflügel</t>
  </si>
  <si>
    <t>Tiergruppe</t>
  </si>
  <si>
    <t>Andere Tiergruppen</t>
  </si>
  <si>
    <t>Auswahlfeld</t>
  </si>
  <si>
    <t>mittlere und schwere Einhufer, z.B. Araber,  Vollblüter, Quarter Horse und Deutsche Warm- und Kaltblüter</t>
  </si>
  <si>
    <t>Leichte Einhufer, Ponyrassen und Zwergesel (Stockmaß bis einschl. 1,40 m) z.B. Deutsches Reitpony, Islandpferd und Connemara Pony</t>
  </si>
  <si>
    <t xml:space="preserve">Schafe </t>
  </si>
  <si>
    <t>Lamas</t>
  </si>
  <si>
    <t>Alpakas und Guanakos</t>
  </si>
  <si>
    <t>GVE gemäß DüV Anlage 9 Tabelle 2</t>
  </si>
  <si>
    <t>Kälber und Jungrinder unter 1 Jahr</t>
  </si>
  <si>
    <t>Jungrinder von 1  bis unter 2 Jahren</t>
  </si>
  <si>
    <t>Rinder von mehr als 2 Jahren</t>
  </si>
  <si>
    <t>Ponys und Kleinpferde mit einem Stockmaß bis einschließlich 1,40 m</t>
  </si>
  <si>
    <r>
      <t>Andere Pferde unter 3 Jahren</t>
    </r>
    <r>
      <rPr>
        <sz val="12"/>
        <color indexed="17"/>
        <rFont val="Arial"/>
        <family val="2"/>
      </rPr>
      <t xml:space="preserve"> </t>
    </r>
  </si>
  <si>
    <t>Andere Pferde ab 3 Jahre und älter</t>
  </si>
  <si>
    <t>Schafe  unter 1 Jahr einschließlich Lämmer</t>
  </si>
  <si>
    <t>Schafe 1 Jahr und älter</t>
  </si>
  <si>
    <t>Schweine unter 50 kg Lebendgewicht</t>
  </si>
  <si>
    <t>Mastschweine über 50 kg</t>
  </si>
  <si>
    <t>Zuchtschweine, Eber über 50 kg LG</t>
  </si>
  <si>
    <t>Legehennen und Masthähnchen</t>
  </si>
  <si>
    <t>Sonstiges Geflügel (Gänse, Enten, Truthühner, etc.)</t>
  </si>
  <si>
    <t>Berechnung des Viehbesatzes auf der Hauptfutterfläche:</t>
  </si>
  <si>
    <t>Max. Viehbesatz pro Tag Zusatzmodul Extensiv</t>
  </si>
  <si>
    <t>Max. GVE pro ha Zusatzmodul Extensiv</t>
  </si>
  <si>
    <t>Berechnung des Viehbesatzes auf der landwirtschaftlichen Fläche (LF) 
für die Ausbringung organischer Dünger:</t>
  </si>
  <si>
    <t>Kälber und Jungvieh unter 6 Monate</t>
  </si>
  <si>
    <t xml:space="preserve">Aktualisierung: 29.01.2021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</si>
</sst>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,##0.0"/>
    <numFmt numFmtId="188" formatCode="d/m/yyyy;@"/>
  </numFmts>
  <fonts count="12" x14ac:knownFonts="1">
    <font>
      <sz val="10"/>
      <name val="Arial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17"/>
      <name val="Arial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10"/>
      </right>
      <top style="thin">
        <color indexed="64"/>
      </top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10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64"/>
      </left>
      <right/>
      <top style="medium">
        <color rgb="FFFF0000"/>
      </top>
      <bottom style="hair">
        <color indexed="64"/>
      </bottom>
      <diagonal/>
    </border>
    <border>
      <left style="medium">
        <color indexed="64"/>
      </left>
      <right/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10"/>
      </bottom>
      <diagonal/>
    </border>
    <border>
      <left style="medium">
        <color rgb="FFFF0000"/>
      </left>
      <right style="medium">
        <color rgb="FFFF0000"/>
      </right>
      <top style="thin">
        <color indexed="10"/>
      </top>
      <bottom style="thin">
        <color indexed="10"/>
      </bottom>
      <diagonal/>
    </border>
    <border>
      <left style="medium">
        <color rgb="FFFF0000"/>
      </left>
      <right style="medium">
        <color rgb="FFFF0000"/>
      </right>
      <top style="thin">
        <color indexed="1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10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4" fontId="6" fillId="0" borderId="0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2" xfId="0" quotePrefix="1" applyFont="1" applyFill="1" applyBorder="1" applyAlignment="1" applyProtection="1">
      <protection locked="0"/>
    </xf>
    <xf numFmtId="0" fontId="4" fillId="0" borderId="0" xfId="0" applyFont="1" applyFill="1"/>
    <xf numFmtId="0" fontId="6" fillId="0" borderId="2" xfId="0" applyFont="1" applyFill="1" applyBorder="1" applyAlignment="1" applyProtection="1"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0" xfId="0" applyFont="1" applyFill="1" applyProtection="1"/>
    <xf numFmtId="0" fontId="4" fillId="0" borderId="0" xfId="0" applyFont="1" applyFill="1" applyBorder="1" applyProtection="1"/>
    <xf numFmtId="0" fontId="6" fillId="0" borderId="3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 applyProtection="1">
      <alignment wrapText="1"/>
    </xf>
    <xf numFmtId="0" fontId="6" fillId="0" borderId="4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0" fontId="6" fillId="3" borderId="6" xfId="0" applyFont="1" applyFill="1" applyBorder="1" applyAlignment="1" applyProtection="1"/>
    <xf numFmtId="0" fontId="6" fillId="3" borderId="7" xfId="0" applyFont="1" applyFill="1" applyBorder="1" applyAlignment="1" applyProtection="1"/>
    <xf numFmtId="0" fontId="6" fillId="3" borderId="0" xfId="0" applyFont="1" applyFill="1" applyBorder="1" applyAlignment="1" applyProtection="1"/>
    <xf numFmtId="0" fontId="6" fillId="3" borderId="8" xfId="0" applyFont="1" applyFill="1" applyBorder="1" applyAlignment="1" applyProtection="1"/>
    <xf numFmtId="0" fontId="6" fillId="0" borderId="9" xfId="0" applyFont="1" applyFill="1" applyBorder="1" applyAlignment="1">
      <alignment horizontal="center"/>
    </xf>
    <xf numFmtId="4" fontId="6" fillId="0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 applyProtection="1">
      <alignment horizontal="left" wrapText="1"/>
    </xf>
    <xf numFmtId="0" fontId="6" fillId="0" borderId="12" xfId="0" applyFont="1" applyFill="1" applyBorder="1" applyAlignment="1">
      <alignment horizontal="center"/>
    </xf>
    <xf numFmtId="0" fontId="8" fillId="0" borderId="0" xfId="0" applyFont="1" applyFill="1"/>
    <xf numFmtId="3" fontId="4" fillId="0" borderId="13" xfId="0" applyNumberFormat="1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0" fontId="6" fillId="0" borderId="15" xfId="0" quotePrefix="1" applyFont="1" applyFill="1" applyBorder="1" applyAlignment="1" applyProtection="1">
      <protection locked="0"/>
    </xf>
    <xf numFmtId="0" fontId="6" fillId="0" borderId="16" xfId="0" quotePrefix="1" applyFont="1" applyFill="1" applyBorder="1" applyAlignment="1" applyProtection="1">
      <protection locked="0"/>
    </xf>
    <xf numFmtId="0" fontId="6" fillId="0" borderId="17" xfId="0" applyFont="1" applyFill="1" applyBorder="1" applyAlignment="1" applyProtection="1">
      <protection locked="0"/>
    </xf>
    <xf numFmtId="0" fontId="4" fillId="0" borderId="17" xfId="0" applyFont="1" applyFill="1" applyBorder="1" applyAlignment="1" applyProtection="1">
      <protection locked="0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 applyProtection="1">
      <alignment horizontal="left" wrapText="1"/>
    </xf>
    <xf numFmtId="0" fontId="6" fillId="3" borderId="22" xfId="0" applyFont="1" applyFill="1" applyBorder="1" applyAlignment="1" applyProtection="1"/>
    <xf numFmtId="0" fontId="6" fillId="3" borderId="23" xfId="0" applyFont="1" applyFill="1" applyBorder="1" applyAlignment="1" applyProtection="1"/>
    <xf numFmtId="0" fontId="6" fillId="0" borderId="24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/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3" fontId="4" fillId="0" borderId="27" xfId="0" applyNumberFormat="1" applyFont="1" applyBorder="1" applyAlignment="1" applyProtection="1">
      <alignment wrapText="1"/>
    </xf>
    <xf numFmtId="3" fontId="4" fillId="0" borderId="28" xfId="0" applyNumberFormat="1" applyFont="1" applyBorder="1" applyAlignment="1" applyProtection="1">
      <alignment wrapText="1"/>
    </xf>
    <xf numFmtId="3" fontId="6" fillId="0" borderId="27" xfId="0" applyNumberFormat="1" applyFont="1" applyBorder="1" applyAlignment="1" applyProtection="1">
      <alignment wrapText="1"/>
    </xf>
    <xf numFmtId="3" fontId="6" fillId="0" borderId="29" xfId="0" applyNumberFormat="1" applyFont="1" applyBorder="1" applyAlignment="1" applyProtection="1">
      <alignment horizontal="left" wrapText="1"/>
    </xf>
    <xf numFmtId="3" fontId="4" fillId="0" borderId="30" xfId="0" applyNumberFormat="1" applyFont="1" applyBorder="1" applyAlignment="1" applyProtection="1">
      <alignment horizontal="left" wrapText="1"/>
    </xf>
    <xf numFmtId="0" fontId="6" fillId="0" borderId="31" xfId="0" applyFont="1" applyFill="1" applyBorder="1" applyAlignment="1" applyProtection="1">
      <alignment wrapText="1"/>
    </xf>
    <xf numFmtId="0" fontId="6" fillId="0" borderId="3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32" xfId="0" applyFont="1" applyFill="1" applyBorder="1" applyAlignment="1" applyProtection="1">
      <alignment wrapText="1"/>
    </xf>
    <xf numFmtId="182" fontId="6" fillId="4" borderId="22" xfId="0" applyNumberFormat="1" applyFont="1" applyFill="1" applyBorder="1" applyAlignment="1" applyProtection="1">
      <alignment wrapText="1"/>
    </xf>
    <xf numFmtId="182" fontId="6" fillId="4" borderId="7" xfId="0" applyNumberFormat="1" applyFont="1" applyFill="1" applyBorder="1" applyAlignment="1" applyProtection="1">
      <alignment wrapText="1"/>
    </xf>
    <xf numFmtId="182" fontId="6" fillId="0" borderId="27" xfId="0" quotePrefix="1" applyNumberFormat="1" applyFont="1" applyFill="1" applyBorder="1" applyAlignment="1" applyProtection="1">
      <alignment horizontal="left"/>
    </xf>
    <xf numFmtId="3" fontId="6" fillId="0" borderId="5" xfId="0" quotePrefix="1" applyNumberFormat="1" applyFont="1" applyFill="1" applyBorder="1" applyAlignment="1" applyProtection="1">
      <alignment horizontal="center"/>
    </xf>
    <xf numFmtId="182" fontId="6" fillId="4" borderId="27" xfId="0" quotePrefix="1" applyNumberFormat="1" applyFont="1" applyFill="1" applyBorder="1" applyAlignment="1" applyProtection="1">
      <alignment horizontal="left"/>
    </xf>
    <xf numFmtId="182" fontId="7" fillId="4" borderId="5" xfId="0" quotePrefix="1" applyNumberFormat="1" applyFont="1" applyFill="1" applyBorder="1" applyAlignment="1" applyProtection="1">
      <alignment horizontal="center"/>
    </xf>
    <xf numFmtId="182" fontId="6" fillId="4" borderId="32" xfId="0" quotePrefix="1" applyNumberFormat="1" applyFont="1" applyFill="1" applyBorder="1" applyAlignment="1" applyProtection="1">
      <alignment horizontal="left" wrapText="1"/>
    </xf>
    <xf numFmtId="182" fontId="7" fillId="4" borderId="11" xfId="0" quotePrefix="1" applyNumberFormat="1" applyFont="1" applyFill="1" applyBorder="1" applyAlignment="1" applyProtection="1">
      <alignment horizontal="center"/>
    </xf>
    <xf numFmtId="0" fontId="6" fillId="0" borderId="27" xfId="0" applyFont="1" applyFill="1" applyBorder="1" applyAlignment="1" applyProtection="1">
      <alignment wrapText="1"/>
    </xf>
    <xf numFmtId="182" fontId="6" fillId="3" borderId="27" xfId="0" quotePrefix="1" applyNumberFormat="1" applyFont="1" applyFill="1" applyBorder="1" applyAlignment="1" applyProtection="1">
      <alignment horizontal="left"/>
    </xf>
    <xf numFmtId="182" fontId="7" fillId="3" borderId="5" xfId="0" quotePrefix="1" applyNumberFormat="1" applyFont="1" applyFill="1" applyBorder="1" applyAlignment="1" applyProtection="1">
      <alignment horizontal="center"/>
    </xf>
    <xf numFmtId="182" fontId="6" fillId="3" borderId="33" xfId="0" quotePrefix="1" applyNumberFormat="1" applyFont="1" applyFill="1" applyBorder="1" applyAlignment="1" applyProtection="1">
      <alignment horizontal="left" wrapText="1"/>
    </xf>
    <xf numFmtId="182" fontId="7" fillId="3" borderId="24" xfId="0" quotePrefix="1" applyNumberFormat="1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34" xfId="0" applyFont="1" applyFill="1" applyBorder="1" applyAlignment="1" applyProtection="1">
      <alignment horizontal="center"/>
    </xf>
    <xf numFmtId="182" fontId="6" fillId="4" borderId="35" xfId="0" applyNumberFormat="1" applyFont="1" applyFill="1" applyBorder="1" applyAlignment="1" applyProtection="1">
      <alignment wrapText="1"/>
    </xf>
    <xf numFmtId="182" fontId="6" fillId="4" borderId="36" xfId="0" applyNumberFormat="1" applyFont="1" applyFill="1" applyBorder="1" applyAlignment="1" applyProtection="1">
      <alignment wrapText="1"/>
    </xf>
    <xf numFmtId="4" fontId="6" fillId="0" borderId="10" xfId="0" applyNumberFormat="1" applyFont="1" applyFill="1" applyBorder="1" applyAlignment="1" applyProtection="1">
      <alignment horizontal="center"/>
    </xf>
    <xf numFmtId="3" fontId="6" fillId="4" borderId="10" xfId="0" quotePrefix="1" applyNumberFormat="1" applyFont="1" applyFill="1" applyBorder="1" applyAlignment="1" applyProtection="1">
      <alignment horizontal="center"/>
    </xf>
    <xf numFmtId="3" fontId="6" fillId="4" borderId="34" xfId="0" quotePrefix="1" applyNumberFormat="1" applyFont="1" applyFill="1" applyBorder="1" applyAlignment="1" applyProtection="1">
      <alignment horizontal="center"/>
    </xf>
    <xf numFmtId="3" fontId="4" fillId="0" borderId="5" xfId="0" applyNumberFormat="1" applyFont="1" applyBorder="1" applyAlignment="1" applyProtection="1">
      <alignment wrapText="1"/>
    </xf>
    <xf numFmtId="0" fontId="6" fillId="0" borderId="37" xfId="0" applyFont="1" applyFill="1" applyBorder="1" applyAlignment="1" applyProtection="1">
      <alignment wrapText="1"/>
    </xf>
    <xf numFmtId="182" fontId="6" fillId="4" borderId="6" xfId="0" applyNumberFormat="1" applyFont="1" applyFill="1" applyBorder="1" applyAlignment="1" applyProtection="1">
      <alignment wrapText="1"/>
    </xf>
    <xf numFmtId="182" fontId="6" fillId="0" borderId="38" xfId="0" quotePrefix="1" applyNumberFormat="1" applyFont="1" applyFill="1" applyBorder="1" applyAlignment="1" applyProtection="1">
      <alignment horizontal="left"/>
    </xf>
    <xf numFmtId="182" fontId="6" fillId="4" borderId="38" xfId="0" quotePrefix="1" applyNumberFormat="1" applyFont="1" applyFill="1" applyBorder="1" applyAlignment="1" applyProtection="1">
      <alignment horizontal="left"/>
    </xf>
    <xf numFmtId="182" fontId="6" fillId="4" borderId="37" xfId="0" quotePrefix="1" applyNumberFormat="1" applyFont="1" applyFill="1" applyBorder="1" applyAlignment="1" applyProtection="1">
      <alignment horizontal="left" wrapText="1"/>
    </xf>
    <xf numFmtId="0" fontId="6" fillId="0" borderId="38" xfId="0" applyFont="1" applyFill="1" applyBorder="1" applyAlignment="1" applyProtection="1">
      <alignment wrapText="1"/>
    </xf>
    <xf numFmtId="182" fontId="6" fillId="3" borderId="38" xfId="0" quotePrefix="1" applyNumberFormat="1" applyFont="1" applyFill="1" applyBorder="1" applyAlignment="1" applyProtection="1">
      <alignment horizontal="left"/>
    </xf>
    <xf numFmtId="182" fontId="6" fillId="3" borderId="37" xfId="0" quotePrefix="1" applyNumberFormat="1" applyFont="1" applyFill="1" applyBorder="1" applyAlignment="1" applyProtection="1">
      <alignment horizontal="left" wrapText="1"/>
    </xf>
    <xf numFmtId="182" fontId="7" fillId="3" borderId="11" xfId="0" quotePrefix="1" applyNumberFormat="1" applyFont="1" applyFill="1" applyBorder="1" applyAlignment="1" applyProtection="1">
      <alignment horizontal="center"/>
    </xf>
    <xf numFmtId="0" fontId="6" fillId="0" borderId="39" xfId="0" applyFont="1" applyFill="1" applyBorder="1" applyAlignment="1" applyProtection="1">
      <alignment horizontal="center"/>
    </xf>
    <xf numFmtId="182" fontId="6" fillId="4" borderId="40" xfId="0" applyNumberFormat="1" applyFont="1" applyFill="1" applyBorder="1" applyAlignment="1" applyProtection="1">
      <alignment wrapText="1"/>
    </xf>
    <xf numFmtId="4" fontId="6" fillId="0" borderId="41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3" fontId="4" fillId="0" borderId="13" xfId="0" applyNumberFormat="1" applyFont="1" applyBorder="1" applyAlignment="1" applyProtection="1">
      <alignment wrapText="1"/>
    </xf>
    <xf numFmtId="3" fontId="4" fillId="0" borderId="14" xfId="0" applyNumberFormat="1" applyFont="1" applyBorder="1" applyAlignment="1" applyProtection="1">
      <alignment wrapText="1"/>
    </xf>
    <xf numFmtId="0" fontId="6" fillId="0" borderId="33" xfId="0" applyFont="1" applyFill="1" applyBorder="1" applyAlignment="1" applyProtection="1">
      <alignment wrapText="1"/>
    </xf>
    <xf numFmtId="4" fontId="6" fillId="0" borderId="42" xfId="0" applyNumberFormat="1" applyFont="1" applyFill="1" applyBorder="1" applyAlignment="1" applyProtection="1">
      <alignment horizontal="center"/>
    </xf>
    <xf numFmtId="4" fontId="6" fillId="0" borderId="1" xfId="0" applyNumberFormat="1" applyFont="1" applyFill="1" applyBorder="1" applyAlignment="1" applyProtection="1">
      <alignment horizontal="center"/>
    </xf>
    <xf numFmtId="4" fontId="6" fillId="0" borderId="20" xfId="0" applyNumberFormat="1" applyFont="1" applyFill="1" applyBorder="1" applyAlignment="1" applyProtection="1">
      <alignment horizontal="center"/>
    </xf>
    <xf numFmtId="3" fontId="4" fillId="0" borderId="43" xfId="0" applyNumberFormat="1" applyFont="1" applyBorder="1" applyAlignment="1" applyProtection="1">
      <alignment wrapText="1"/>
    </xf>
    <xf numFmtId="3" fontId="8" fillId="0" borderId="27" xfId="0" applyNumberFormat="1" applyFont="1" applyFill="1" applyBorder="1" applyAlignment="1" applyProtection="1">
      <alignment wrapText="1"/>
    </xf>
    <xf numFmtId="3" fontId="8" fillId="0" borderId="5" xfId="0" applyNumberFormat="1" applyFont="1" applyFill="1" applyBorder="1" applyAlignment="1" applyProtection="1">
      <alignment wrapText="1"/>
    </xf>
    <xf numFmtId="182" fontId="6" fillId="4" borderId="33" xfId="0" quotePrefix="1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182" fontId="7" fillId="4" borderId="24" xfId="0" quotePrefix="1" applyNumberFormat="1" applyFont="1" applyFill="1" applyBorder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Fill="1" applyBorder="1" applyAlignment="1" applyProtection="1">
      <alignment horizontal="center"/>
    </xf>
    <xf numFmtId="0" fontId="6" fillId="5" borderId="44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/>
    <xf numFmtId="0" fontId="6" fillId="5" borderId="45" xfId="0" applyFont="1" applyFill="1" applyBorder="1" applyAlignment="1" applyProtection="1">
      <alignment horizontal="center"/>
    </xf>
    <xf numFmtId="0" fontId="4" fillId="5" borderId="38" xfId="0" applyFont="1" applyFill="1" applyBorder="1" applyAlignment="1" applyProtection="1"/>
    <xf numFmtId="0" fontId="6" fillId="5" borderId="46" xfId="0" applyFont="1" applyFill="1" applyBorder="1" applyAlignment="1" applyProtection="1">
      <alignment horizontal="center"/>
    </xf>
    <xf numFmtId="0" fontId="6" fillId="5" borderId="47" xfId="0" applyFont="1" applyFill="1" applyBorder="1" applyAlignment="1" applyProtection="1">
      <alignment horizontal="center"/>
    </xf>
    <xf numFmtId="0" fontId="4" fillId="5" borderId="48" xfId="0" applyFont="1" applyFill="1" applyBorder="1" applyAlignment="1" applyProtection="1"/>
    <xf numFmtId="0" fontId="6" fillId="5" borderId="47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5" borderId="37" xfId="0" applyFont="1" applyFill="1" applyBorder="1" applyAlignment="1" applyProtection="1"/>
    <xf numFmtId="0" fontId="6" fillId="5" borderId="49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3" fontId="2" fillId="4" borderId="50" xfId="0" applyNumberFormat="1" applyFont="1" applyFill="1" applyBorder="1" applyAlignment="1" applyProtection="1">
      <alignment horizontal="left"/>
    </xf>
    <xf numFmtId="3" fontId="2" fillId="4" borderId="3" xfId="0" applyNumberFormat="1" applyFont="1" applyFill="1" applyBorder="1" applyAlignment="1" applyProtection="1">
      <alignment horizontal="center"/>
    </xf>
    <xf numFmtId="3" fontId="2" fillId="4" borderId="44" xfId="0" applyNumberFormat="1" applyFont="1" applyFill="1" applyBorder="1" applyAlignment="1" applyProtection="1">
      <alignment horizontal="center"/>
    </xf>
    <xf numFmtId="3" fontId="2" fillId="4" borderId="38" xfId="0" quotePrefix="1" applyNumberFormat="1" applyFont="1" applyFill="1" applyBorder="1" applyAlignment="1" applyProtection="1">
      <alignment horizontal="left"/>
    </xf>
    <xf numFmtId="182" fontId="2" fillId="4" borderId="5" xfId="0" quotePrefix="1" applyNumberFormat="1" applyFont="1" applyFill="1" applyBorder="1" applyAlignment="1" applyProtection="1">
      <alignment horizontal="center"/>
    </xf>
    <xf numFmtId="182" fontId="2" fillId="4" borderId="46" xfId="0" quotePrefix="1" applyNumberFormat="1" applyFont="1" applyFill="1" applyBorder="1" applyAlignment="1" applyProtection="1">
      <alignment horizontal="center"/>
    </xf>
    <xf numFmtId="3" fontId="2" fillId="4" borderId="38" xfId="0" applyNumberFormat="1" applyFont="1" applyFill="1" applyBorder="1" applyAlignment="1" applyProtection="1">
      <alignment horizontal="left"/>
    </xf>
    <xf numFmtId="3" fontId="2" fillId="4" borderId="37" xfId="0" quotePrefix="1" applyNumberFormat="1" applyFont="1" applyFill="1" applyBorder="1" applyAlignment="1" applyProtection="1">
      <alignment horizontal="left"/>
    </xf>
    <xf numFmtId="182" fontId="2" fillId="4" borderId="11" xfId="0" quotePrefix="1" applyNumberFormat="1" applyFont="1" applyFill="1" applyBorder="1" applyAlignment="1" applyProtection="1">
      <alignment horizontal="center"/>
    </xf>
    <xf numFmtId="182" fontId="2" fillId="4" borderId="49" xfId="0" quotePrefix="1" applyNumberFormat="1" applyFont="1" applyFill="1" applyBorder="1" applyAlignment="1" applyProtection="1">
      <alignment horizontal="center"/>
    </xf>
    <xf numFmtId="16" fontId="4" fillId="0" borderId="0" xfId="0" applyNumberFormat="1" applyFont="1" applyFill="1"/>
    <xf numFmtId="14" fontId="6" fillId="2" borderId="2" xfId="0" applyNumberFormat="1" applyFont="1" applyFill="1" applyBorder="1" applyAlignment="1" applyProtection="1">
      <alignment horizontal="center"/>
      <protection locked="0"/>
    </xf>
    <xf numFmtId="14" fontId="6" fillId="2" borderId="51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center"/>
    </xf>
    <xf numFmtId="0" fontId="2" fillId="5" borderId="50" xfId="0" applyFont="1" applyFill="1" applyBorder="1" applyAlignment="1" applyProtection="1"/>
    <xf numFmtId="188" fontId="6" fillId="2" borderId="2" xfId="0" applyNumberFormat="1" applyFont="1" applyFill="1" applyBorder="1" applyAlignment="1" applyProtection="1">
      <alignment horizontal="center"/>
      <protection locked="0"/>
    </xf>
    <xf numFmtId="188" fontId="6" fillId="2" borderId="5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vertical="center" wrapText="1"/>
    </xf>
    <xf numFmtId="0" fontId="6" fillId="5" borderId="49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31" xfId="0" applyFont="1" applyFill="1" applyBorder="1" applyAlignment="1" applyProtection="1">
      <alignment horizontal="center" wrapText="1"/>
    </xf>
    <xf numFmtId="0" fontId="6" fillId="0" borderId="53" xfId="0" applyFont="1" applyFill="1" applyBorder="1" applyAlignment="1" applyProtection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9" xfId="0" applyFont="1" applyFill="1" applyBorder="1" applyAlignment="1" applyProtection="1">
      <alignment wrapText="1"/>
    </xf>
    <xf numFmtId="0" fontId="4" fillId="0" borderId="55" xfId="0" applyFont="1" applyFill="1" applyBorder="1" applyProtection="1"/>
    <xf numFmtId="0" fontId="2" fillId="0" borderId="31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2" fillId="0" borderId="56" xfId="0" applyFont="1" applyFill="1" applyBorder="1" applyAlignment="1" applyProtection="1">
      <alignment wrapText="1"/>
    </xf>
    <xf numFmtId="0" fontId="6" fillId="0" borderId="80" xfId="0" applyFont="1" applyFill="1" applyBorder="1" applyAlignment="1" applyProtection="1">
      <alignment horizontal="left" wrapText="1"/>
    </xf>
    <xf numFmtId="0" fontId="4" fillId="0" borderId="56" xfId="0" applyFont="1" applyFill="1" applyBorder="1" applyAlignment="1" applyProtection="1">
      <alignment wrapText="1"/>
    </xf>
    <xf numFmtId="0" fontId="4" fillId="0" borderId="55" xfId="0" applyFont="1" applyFill="1" applyBorder="1" applyAlignment="1" applyProtection="1">
      <alignment wrapText="1"/>
    </xf>
    <xf numFmtId="0" fontId="6" fillId="0" borderId="81" xfId="0" applyFont="1" applyFill="1" applyBorder="1" applyAlignment="1" applyProtection="1">
      <alignment horizontal="left" wrapText="1"/>
    </xf>
    <xf numFmtId="0" fontId="4" fillId="0" borderId="82" xfId="0" applyFont="1" applyFill="1" applyBorder="1" applyAlignment="1" applyProtection="1">
      <alignment wrapText="1"/>
    </xf>
    <xf numFmtId="0" fontId="4" fillId="0" borderId="83" xfId="0" applyFont="1" applyFill="1" applyBorder="1" applyAlignment="1" applyProtection="1">
      <alignment wrapText="1"/>
    </xf>
    <xf numFmtId="0" fontId="6" fillId="0" borderId="84" xfId="0" applyFont="1" applyFill="1" applyBorder="1" applyAlignment="1" applyProtection="1">
      <alignment wrapText="1"/>
    </xf>
    <xf numFmtId="0" fontId="6" fillId="7" borderId="85" xfId="0" applyFont="1" applyFill="1" applyBorder="1" applyAlignment="1" applyProtection="1">
      <protection locked="0"/>
    </xf>
    <xf numFmtId="0" fontId="6" fillId="7" borderId="86" xfId="0" applyFont="1" applyFill="1" applyBorder="1" applyAlignment="1" applyProtection="1">
      <protection locked="0"/>
    </xf>
    <xf numFmtId="0" fontId="6" fillId="7" borderId="87" xfId="0" applyFont="1" applyFill="1" applyBorder="1" applyAlignment="1" applyProtection="1">
      <protection locked="0"/>
    </xf>
    <xf numFmtId="0" fontId="2" fillId="6" borderId="0" xfId="0" applyFont="1" applyFill="1" applyProtection="1"/>
    <xf numFmtId="0" fontId="0" fillId="6" borderId="0" xfId="0" applyFill="1" applyProtection="1"/>
    <xf numFmtId="0" fontId="0" fillId="0" borderId="0" xfId="0" applyProtection="1"/>
    <xf numFmtId="0" fontId="0" fillId="0" borderId="0" xfId="0" applyBorder="1" applyProtection="1"/>
    <xf numFmtId="0" fontId="5" fillId="0" borderId="0" xfId="0" quotePrefix="1" applyFont="1" applyBorder="1" applyProtection="1"/>
    <xf numFmtId="0" fontId="5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5" fillId="0" borderId="0" xfId="0" applyFont="1" applyBorder="1" applyProtection="1"/>
    <xf numFmtId="0" fontId="5" fillId="0" borderId="57" xfId="0" quotePrefix="1" applyFont="1" applyFill="1" applyBorder="1" applyAlignment="1" applyProtection="1">
      <alignment horizontal="center"/>
    </xf>
    <xf numFmtId="0" fontId="5" fillId="0" borderId="0" xfId="0" quotePrefix="1" applyFont="1" applyFill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5" fillId="2" borderId="57" xfId="0" quotePrefix="1" applyFont="1" applyFill="1" applyBorder="1" applyAlignment="1" applyProtection="1">
      <alignment horizontal="center"/>
    </xf>
    <xf numFmtId="0" fontId="5" fillId="2" borderId="57" xfId="0" quotePrefix="1" applyFont="1" applyFill="1" applyBorder="1" applyAlignment="1" applyProtection="1">
      <alignment horizontal="left" vertical="center"/>
    </xf>
    <xf numFmtId="0" fontId="0" fillId="0" borderId="0" xfId="0" quotePrefix="1" applyProtection="1"/>
    <xf numFmtId="0" fontId="1" fillId="0" borderId="0" xfId="0" applyFont="1" applyAlignment="1" applyProtection="1">
      <alignment wrapText="1"/>
    </xf>
    <xf numFmtId="0" fontId="6" fillId="7" borderId="88" xfId="0" applyFont="1" applyFill="1" applyBorder="1" applyAlignment="1" applyProtection="1">
      <protection locked="0"/>
    </xf>
    <xf numFmtId="0" fontId="6" fillId="2" borderId="51" xfId="0" applyFont="1" applyFill="1" applyBorder="1" applyAlignment="1" applyProtection="1">
      <alignment horizontal="center"/>
      <protection locked="0"/>
    </xf>
    <xf numFmtId="3" fontId="6" fillId="0" borderId="0" xfId="0" quotePrefix="1" applyNumberFormat="1" applyFont="1" applyFill="1" applyBorder="1" applyAlignment="1" applyProtection="1">
      <alignment horizontal="center"/>
    </xf>
    <xf numFmtId="3" fontId="6" fillId="3" borderId="58" xfId="0" quotePrefix="1" applyNumberFormat="1" applyFont="1" applyFill="1" applyBorder="1" applyAlignment="1" applyProtection="1">
      <alignment horizontal="center"/>
    </xf>
    <xf numFmtId="3" fontId="6" fillId="3" borderId="59" xfId="0" quotePrefix="1" applyNumberFormat="1" applyFont="1" applyFill="1" applyBorder="1" applyAlignment="1" applyProtection="1">
      <alignment horizontal="center"/>
    </xf>
    <xf numFmtId="4" fontId="6" fillId="0" borderId="58" xfId="0" applyNumberFormat="1" applyFont="1" applyFill="1" applyBorder="1" applyAlignment="1" applyProtection="1">
      <alignment horizontal="center"/>
    </xf>
    <xf numFmtId="3" fontId="6" fillId="3" borderId="60" xfId="0" quotePrefix="1" applyNumberFormat="1" applyFont="1" applyFill="1" applyBorder="1" applyAlignment="1" applyProtection="1">
      <alignment horizontal="center"/>
    </xf>
    <xf numFmtId="4" fontId="6" fillId="0" borderId="59" xfId="0" applyNumberFormat="1" applyFont="1" applyFill="1" applyBorder="1" applyAlignment="1" applyProtection="1">
      <alignment horizontal="center"/>
    </xf>
    <xf numFmtId="0" fontId="6" fillId="3" borderId="53" xfId="0" applyFont="1" applyFill="1" applyBorder="1" applyAlignment="1" applyProtection="1"/>
    <xf numFmtId="0" fontId="5" fillId="0" borderId="0" xfId="0" applyFont="1" applyProtection="1"/>
    <xf numFmtId="0" fontId="4" fillId="5" borderId="61" xfId="0" applyFont="1" applyFill="1" applyBorder="1" applyAlignment="1" applyProtection="1"/>
    <xf numFmtId="0" fontId="4" fillId="5" borderId="62" xfId="0" applyFont="1" applyFill="1" applyBorder="1" applyAlignment="1" applyProtection="1"/>
    <xf numFmtId="0" fontId="6" fillId="5" borderId="63" xfId="0" applyFont="1" applyFill="1" applyBorder="1" applyAlignment="1" applyProtection="1">
      <alignment horizontal="center"/>
    </xf>
    <xf numFmtId="0" fontId="6" fillId="5" borderId="64" xfId="0" applyFont="1" applyFill="1" applyBorder="1" applyAlignment="1" applyProtection="1">
      <alignment horizontal="center"/>
    </xf>
    <xf numFmtId="0" fontId="6" fillId="5" borderId="65" xfId="0" applyFont="1" applyFill="1" applyBorder="1" applyAlignment="1" applyProtection="1">
      <alignment horizontal="center"/>
    </xf>
    <xf numFmtId="0" fontId="4" fillId="0" borderId="66" xfId="0" applyFont="1" applyBorder="1" applyAlignment="1"/>
    <xf numFmtId="0" fontId="2" fillId="5" borderId="67" xfId="0" applyFont="1" applyFill="1" applyBorder="1" applyAlignment="1" applyProtection="1"/>
    <xf numFmtId="0" fontId="2" fillId="5" borderId="68" xfId="0" applyFont="1" applyFill="1" applyBorder="1" applyAlignment="1" applyProtection="1">
      <alignment horizontal="center"/>
    </xf>
    <xf numFmtId="182" fontId="7" fillId="4" borderId="69" xfId="0" quotePrefix="1" applyNumberFormat="1" applyFont="1" applyFill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wrapText="1"/>
    </xf>
    <xf numFmtId="182" fontId="2" fillId="4" borderId="32" xfId="0" quotePrefix="1" applyNumberFormat="1" applyFont="1" applyFill="1" applyBorder="1" applyAlignment="1" applyProtection="1">
      <alignment horizontal="left"/>
    </xf>
    <xf numFmtId="3" fontId="2" fillId="4" borderId="48" xfId="0" quotePrefix="1" applyNumberFormat="1" applyFont="1" applyFill="1" applyBorder="1" applyAlignment="1" applyProtection="1">
      <alignment horizontal="left"/>
    </xf>
    <xf numFmtId="182" fontId="2" fillId="4" borderId="70" xfId="0" quotePrefix="1" applyNumberFormat="1" applyFont="1" applyFill="1" applyBorder="1" applyAlignment="1" applyProtection="1">
      <alignment horizontal="center"/>
    </xf>
    <xf numFmtId="182" fontId="2" fillId="4" borderId="47" xfId="0" quotePrefix="1" applyNumberFormat="1" applyFont="1" applyFill="1" applyBorder="1" applyAlignment="1" applyProtection="1">
      <alignment horizontal="center"/>
    </xf>
    <xf numFmtId="182" fontId="6" fillId="4" borderId="29" xfId="0" quotePrefix="1" applyNumberFormat="1" applyFont="1" applyFill="1" applyBorder="1" applyAlignment="1" applyProtection="1">
      <alignment horizontal="left"/>
    </xf>
    <xf numFmtId="182" fontId="7" fillId="4" borderId="71" xfId="0" quotePrefix="1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left" vertical="center"/>
    </xf>
    <xf numFmtId="0" fontId="4" fillId="0" borderId="12" xfId="0" applyFont="1" applyFill="1" applyBorder="1" applyProtection="1"/>
    <xf numFmtId="0" fontId="4" fillId="0" borderId="12" xfId="0" applyFont="1" applyBorder="1" applyAlignment="1" applyProtection="1">
      <alignment wrapText="1"/>
    </xf>
    <xf numFmtId="14" fontId="8" fillId="0" borderId="72" xfId="0" applyNumberFormat="1" applyFont="1" applyFill="1" applyBorder="1" applyAlignment="1" applyProtection="1">
      <alignment horizontal="center"/>
      <protection locked="0"/>
    </xf>
    <xf numFmtId="14" fontId="8" fillId="0" borderId="73" xfId="0" applyNumberFormat="1" applyFont="1" applyFill="1" applyBorder="1" applyAlignment="1" applyProtection="1">
      <alignment horizontal="center"/>
      <protection locked="0"/>
    </xf>
    <xf numFmtId="2" fontId="6" fillId="2" borderId="78" xfId="0" applyNumberFormat="1" applyFont="1" applyFill="1" applyBorder="1" applyAlignment="1" applyProtection="1">
      <alignment horizontal="center"/>
      <protection locked="0"/>
    </xf>
    <xf numFmtId="2" fontId="6" fillId="2" borderId="79" xfId="0" applyNumberFormat="1" applyFont="1" applyFill="1" applyBorder="1" applyAlignment="1" applyProtection="1">
      <alignment horizontal="center"/>
      <protection locked="0"/>
    </xf>
    <xf numFmtId="4" fontId="6" fillId="0" borderId="52" xfId="0" applyNumberFormat="1" applyFont="1" applyFill="1" applyBorder="1" applyAlignment="1" applyProtection="1">
      <alignment horizontal="center"/>
    </xf>
    <xf numFmtId="4" fontId="6" fillId="0" borderId="54" xfId="0" applyNumberFormat="1" applyFont="1" applyFill="1" applyBorder="1" applyAlignment="1" applyProtection="1">
      <alignment horizontal="center"/>
    </xf>
    <xf numFmtId="3" fontId="6" fillId="4" borderId="42" xfId="0" quotePrefix="1" applyNumberFormat="1" applyFont="1" applyFill="1" applyBorder="1" applyAlignment="1" applyProtection="1">
      <alignment horizontal="center"/>
    </xf>
    <xf numFmtId="3" fontId="6" fillId="4" borderId="20" xfId="0" quotePrefix="1" applyNumberFormat="1" applyFont="1" applyFill="1" applyBorder="1" applyAlignment="1" applyProtection="1">
      <alignment horizontal="center"/>
    </xf>
    <xf numFmtId="0" fontId="11" fillId="0" borderId="35" xfId="0" applyFont="1" applyBorder="1" applyAlignment="1" applyProtection="1">
      <alignment horizontal="left" vertical="center" wrapText="1"/>
    </xf>
    <xf numFmtId="3" fontId="6" fillId="4" borderId="76" xfId="0" quotePrefix="1" applyNumberFormat="1" applyFont="1" applyFill="1" applyBorder="1" applyAlignment="1" applyProtection="1">
      <alignment horizontal="center"/>
    </xf>
    <xf numFmtId="3" fontId="6" fillId="4" borderId="77" xfId="0" quotePrefix="1" applyNumberFormat="1" applyFont="1" applyFill="1" applyBorder="1" applyAlignment="1" applyProtection="1">
      <alignment horizontal="center"/>
    </xf>
    <xf numFmtId="0" fontId="6" fillId="0" borderId="74" xfId="0" quotePrefix="1" applyFont="1" applyFill="1" applyBorder="1" applyAlignment="1" applyProtection="1">
      <alignment horizontal="center"/>
      <protection locked="0"/>
    </xf>
    <xf numFmtId="0" fontId="6" fillId="0" borderId="75" xfId="0" quotePrefix="1" applyFont="1" applyFill="1" applyBorder="1" applyAlignment="1" applyProtection="1">
      <alignment horizontal="center"/>
      <protection locked="0"/>
    </xf>
    <xf numFmtId="0" fontId="6" fillId="0" borderId="72" xfId="0" applyFont="1" applyFill="1" applyBorder="1" applyAlignment="1" applyProtection="1">
      <alignment horizontal="center"/>
      <protection locked="0"/>
    </xf>
    <xf numFmtId="0" fontId="6" fillId="0" borderId="73" xfId="0" applyFont="1" applyFill="1" applyBorder="1" applyAlignment="1" applyProtection="1">
      <alignment horizontal="center"/>
      <protection locked="0"/>
    </xf>
    <xf numFmtId="4" fontId="6" fillId="0" borderId="42" xfId="0" applyNumberFormat="1" applyFont="1" applyFill="1" applyBorder="1" applyAlignment="1" applyProtection="1">
      <alignment horizontal="center"/>
    </xf>
    <xf numFmtId="4" fontId="6" fillId="0" borderId="20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zoomScale="114" zoomScaleNormal="114" workbookViewId="0">
      <selection activeCell="D5" sqref="D5"/>
    </sheetView>
  </sheetViews>
  <sheetFormatPr baseColWidth="10" defaultRowHeight="12.75" x14ac:dyDescent="0.2"/>
  <cols>
    <col min="1" max="1" width="4.140625" customWidth="1"/>
    <col min="2" max="2" width="37.28515625" customWidth="1"/>
    <col min="3" max="3" width="2.140625" bestFit="1" customWidth="1"/>
    <col min="4" max="4" width="80.85546875" customWidth="1"/>
    <col min="5" max="5" width="3.7109375" customWidth="1"/>
  </cols>
  <sheetData>
    <row r="1" spans="1:11" ht="15.75" x14ac:dyDescent="0.25">
      <c r="A1" s="158" t="s">
        <v>9</v>
      </c>
      <c r="B1" s="159"/>
      <c r="C1" s="159"/>
      <c r="D1" s="159"/>
      <c r="E1" s="160"/>
      <c r="F1" s="165" t="s">
        <v>94</v>
      </c>
      <c r="G1" s="160"/>
      <c r="H1" s="160"/>
      <c r="I1" s="160"/>
      <c r="J1" s="160"/>
      <c r="K1" s="160"/>
    </row>
    <row r="2" spans="1:11" x14ac:dyDescent="0.2">
      <c r="A2" s="160"/>
      <c r="B2" s="161"/>
      <c r="C2" s="161"/>
      <c r="D2" s="161"/>
      <c r="E2" s="161"/>
      <c r="F2" s="160"/>
      <c r="G2" s="161"/>
      <c r="H2" s="161"/>
      <c r="I2" s="161"/>
      <c r="J2" s="161"/>
      <c r="K2" s="160"/>
    </row>
    <row r="3" spans="1:11" ht="15.75" x14ac:dyDescent="0.25">
      <c r="A3" s="160"/>
      <c r="B3" s="156"/>
      <c r="C3" s="162" t="s">
        <v>10</v>
      </c>
      <c r="D3" s="163" t="s">
        <v>69</v>
      </c>
      <c r="E3" s="161"/>
      <c r="F3" s="161"/>
      <c r="G3" s="161"/>
      <c r="H3" s="161"/>
      <c r="I3" s="161"/>
      <c r="J3" s="161"/>
      <c r="K3" s="160"/>
    </row>
    <row r="4" spans="1:11" ht="13.5" thickBot="1" x14ac:dyDescent="0.25">
      <c r="A4" s="160"/>
      <c r="B4" s="161"/>
      <c r="C4" s="161"/>
      <c r="D4" s="164"/>
      <c r="E4" s="161"/>
      <c r="G4" s="161"/>
      <c r="H4" s="161"/>
      <c r="I4" s="161"/>
      <c r="J4" s="161"/>
      <c r="K4" s="160"/>
    </row>
    <row r="5" spans="1:11" ht="13.5" thickBot="1" x14ac:dyDescent="0.25">
      <c r="A5" s="160"/>
      <c r="B5" s="166"/>
      <c r="C5" s="160" t="s">
        <v>10</v>
      </c>
      <c r="D5" s="164" t="s">
        <v>21</v>
      </c>
      <c r="E5" s="160"/>
      <c r="G5" s="182"/>
      <c r="H5" s="160"/>
      <c r="I5" s="160"/>
      <c r="J5" s="160"/>
      <c r="K5" s="160"/>
    </row>
    <row r="6" spans="1:11" ht="13.5" thickBot="1" x14ac:dyDescent="0.25">
      <c r="A6" s="160"/>
      <c r="B6" s="167"/>
      <c r="C6" s="160"/>
      <c r="D6" s="168"/>
      <c r="E6" s="160"/>
      <c r="F6" s="160"/>
      <c r="G6" s="160"/>
      <c r="H6" s="160"/>
      <c r="I6" s="160"/>
      <c r="J6" s="160"/>
      <c r="K6" s="160"/>
    </row>
    <row r="7" spans="1:11" ht="13.5" thickBot="1" x14ac:dyDescent="0.25">
      <c r="A7" s="160"/>
      <c r="B7" s="169"/>
      <c r="C7" s="160" t="s">
        <v>10</v>
      </c>
      <c r="D7" s="164" t="s">
        <v>30</v>
      </c>
      <c r="E7" s="160"/>
      <c r="F7" s="160"/>
      <c r="G7" s="160"/>
      <c r="H7" s="160"/>
      <c r="I7" s="160"/>
      <c r="J7" s="160"/>
      <c r="K7" s="160"/>
    </row>
    <row r="8" spans="1:11" ht="13.5" thickBot="1" x14ac:dyDescent="0.25">
      <c r="A8" s="160"/>
      <c r="B8" s="167"/>
      <c r="C8" s="160"/>
      <c r="D8" s="168"/>
      <c r="E8" s="160"/>
      <c r="F8" s="160"/>
      <c r="G8" s="160"/>
      <c r="H8" s="160"/>
      <c r="I8" s="160"/>
      <c r="J8" s="160"/>
      <c r="K8" s="160"/>
    </row>
    <row r="9" spans="1:11" ht="51.75" thickBot="1" x14ac:dyDescent="0.25">
      <c r="A9" s="160"/>
      <c r="B9" s="170" t="s">
        <v>46</v>
      </c>
      <c r="C9" s="171" t="s">
        <v>10</v>
      </c>
      <c r="D9" s="168" t="s">
        <v>50</v>
      </c>
      <c r="E9" s="160"/>
      <c r="F9" s="160"/>
      <c r="G9" s="160"/>
      <c r="H9" s="160"/>
      <c r="I9" s="160"/>
      <c r="J9" s="160"/>
      <c r="K9" s="160"/>
    </row>
    <row r="10" spans="1:11" x14ac:dyDescent="0.2">
      <c r="A10" s="160"/>
      <c r="B10" s="160"/>
      <c r="C10" s="160"/>
      <c r="D10" s="168"/>
      <c r="E10" s="160"/>
      <c r="F10" s="160"/>
      <c r="G10" s="160"/>
      <c r="H10" s="160"/>
      <c r="I10" s="160"/>
      <c r="J10" s="160"/>
      <c r="K10" s="160"/>
    </row>
    <row r="11" spans="1:11" x14ac:dyDescent="0.2">
      <c r="A11" s="160"/>
      <c r="B11" s="160" t="s">
        <v>11</v>
      </c>
      <c r="C11" s="160" t="s">
        <v>10</v>
      </c>
      <c r="D11" s="172" t="s">
        <v>22</v>
      </c>
      <c r="E11" s="160"/>
      <c r="F11" s="160"/>
      <c r="G11" s="160"/>
      <c r="H11" s="160"/>
      <c r="I11" s="160"/>
      <c r="J11" s="160"/>
      <c r="K11" s="160"/>
    </row>
    <row r="12" spans="1:11" x14ac:dyDescent="0.2">
      <c r="A12" s="160"/>
      <c r="B12" s="160"/>
      <c r="C12" s="160"/>
      <c r="D12" s="168"/>
      <c r="E12" s="160"/>
      <c r="F12" s="160"/>
      <c r="G12" s="160"/>
      <c r="H12" s="160"/>
      <c r="I12" s="160"/>
      <c r="J12" s="160"/>
      <c r="K12" s="160"/>
    </row>
    <row r="13" spans="1:11" x14ac:dyDescent="0.2">
      <c r="A13" s="160"/>
      <c r="B13" s="160" t="s">
        <v>23</v>
      </c>
      <c r="C13" s="160" t="s">
        <v>10</v>
      </c>
      <c r="D13" s="168" t="s">
        <v>24</v>
      </c>
      <c r="E13" s="160"/>
      <c r="F13" s="160"/>
      <c r="G13" s="160"/>
      <c r="H13" s="160"/>
      <c r="I13" s="160"/>
      <c r="J13" s="160"/>
      <c r="K13" s="160"/>
    </row>
    <row r="14" spans="1:11" x14ac:dyDescent="0.2">
      <c r="A14" s="160"/>
      <c r="B14" s="160"/>
      <c r="C14" s="160"/>
      <c r="D14" s="168"/>
      <c r="E14" s="160"/>
      <c r="F14" s="160"/>
      <c r="G14" s="160"/>
      <c r="H14" s="160"/>
      <c r="I14" s="160"/>
      <c r="J14" s="160"/>
      <c r="K14" s="160"/>
    </row>
    <row r="15" spans="1:11" x14ac:dyDescent="0.2">
      <c r="A15" s="160"/>
      <c r="B15" s="160" t="s">
        <v>6</v>
      </c>
      <c r="C15" s="160" t="s">
        <v>10</v>
      </c>
      <c r="D15" s="168" t="s">
        <v>35</v>
      </c>
      <c r="E15" s="160"/>
      <c r="F15" s="160"/>
      <c r="G15" s="160"/>
      <c r="H15" s="160"/>
      <c r="I15" s="160"/>
      <c r="J15" s="160"/>
      <c r="K15" s="160"/>
    </row>
    <row r="16" spans="1:11" x14ac:dyDescent="0.2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</row>
    <row r="17" spans="1:11" x14ac:dyDescent="0.2">
      <c r="A17" s="160"/>
      <c r="B17" s="160" t="s">
        <v>7</v>
      </c>
      <c r="C17" s="160" t="s">
        <v>10</v>
      </c>
      <c r="D17" s="160" t="s">
        <v>36</v>
      </c>
      <c r="E17" s="160"/>
      <c r="F17" s="160"/>
      <c r="G17" s="160"/>
      <c r="H17" s="160"/>
      <c r="I17" s="160"/>
      <c r="J17" s="160"/>
      <c r="K17" s="160"/>
    </row>
    <row r="18" spans="1:11" x14ac:dyDescent="0.2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</row>
    <row r="19" spans="1:11" x14ac:dyDescent="0.2">
      <c r="A19" s="160"/>
      <c r="B19" s="160" t="s">
        <v>8</v>
      </c>
      <c r="C19" s="160" t="s">
        <v>10</v>
      </c>
      <c r="D19" s="160" t="s">
        <v>37</v>
      </c>
      <c r="E19" s="160"/>
      <c r="F19" s="160"/>
      <c r="G19" s="160"/>
      <c r="H19" s="160"/>
      <c r="I19" s="160"/>
      <c r="J19" s="160"/>
      <c r="K19" s="160"/>
    </row>
    <row r="20" spans="1:11" x14ac:dyDescent="0.2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</row>
    <row r="21" spans="1:11" x14ac:dyDescent="0.2">
      <c r="A21" s="160"/>
      <c r="B21" s="160" t="s">
        <v>39</v>
      </c>
      <c r="C21" s="160" t="s">
        <v>10</v>
      </c>
      <c r="D21" s="160" t="s">
        <v>38</v>
      </c>
      <c r="E21" s="160"/>
      <c r="F21" s="160"/>
      <c r="G21" s="160"/>
      <c r="H21" s="160"/>
      <c r="I21" s="160"/>
      <c r="J21" s="160"/>
      <c r="K21" s="160"/>
    </row>
    <row r="22" spans="1:11" x14ac:dyDescent="0.2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</row>
    <row r="23" spans="1:11" x14ac:dyDescent="0.2">
      <c r="A23" s="160"/>
      <c r="B23" s="160" t="s">
        <v>40</v>
      </c>
      <c r="C23" s="160" t="s">
        <v>10</v>
      </c>
      <c r="D23" s="160" t="s">
        <v>41</v>
      </c>
      <c r="E23" s="160"/>
      <c r="F23" s="160"/>
      <c r="G23" s="160"/>
      <c r="H23" s="160"/>
      <c r="I23" s="160"/>
      <c r="J23" s="160"/>
      <c r="K23" s="160"/>
    </row>
    <row r="24" spans="1:11" x14ac:dyDescent="0.2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</row>
    <row r="25" spans="1:11" x14ac:dyDescent="0.2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</row>
    <row r="26" spans="1:11" ht="25.5" x14ac:dyDescent="0.2">
      <c r="A26" s="160"/>
      <c r="B26" s="160" t="s">
        <v>47</v>
      </c>
      <c r="C26" s="171" t="s">
        <v>10</v>
      </c>
      <c r="D26" s="168" t="s">
        <v>48</v>
      </c>
      <c r="E26" s="160"/>
      <c r="F26" s="160"/>
      <c r="G26" s="160"/>
      <c r="H26" s="160"/>
      <c r="I26" s="160"/>
      <c r="J26" s="160"/>
      <c r="K26" s="160"/>
    </row>
    <row r="27" spans="1:11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</row>
    <row r="28" spans="1:11" ht="25.5" x14ac:dyDescent="0.2">
      <c r="A28" s="160"/>
      <c r="B28" s="42" t="s">
        <v>33</v>
      </c>
      <c r="C28" s="171" t="s">
        <v>10</v>
      </c>
      <c r="D28" s="168" t="s">
        <v>51</v>
      </c>
      <c r="E28" s="160"/>
      <c r="F28" s="160"/>
      <c r="G28" s="160"/>
      <c r="H28" s="160"/>
      <c r="I28" s="160"/>
      <c r="J28" s="160"/>
      <c r="K28" s="160"/>
    </row>
    <row r="29" spans="1:11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</row>
    <row r="30" spans="1:11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</row>
    <row r="31" spans="1:1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</row>
  </sheetData>
  <sheetProtection algorithmName="SHA-512" hashValue="HJtlCIo3uAKeuEE1u+Oh43zCYCNG5EQMpzSX1RTHZmFv8unqNWaxauA4cR1uhfFP/oV4VXc4Uqpi7+RXuplJhw==" saltValue="8rJHWm5misHfI9qUCMNs5Q==" spinCount="100000" sheet="1" selectLockedCells="1" selectUnlockedCells="1"/>
  <phoneticPr fontId="3" type="noConversion"/>
  <pageMargins left="0.78740157499999996" right="0.78740157499999996" top="0.984251969" bottom="0.984251969" header="0.4921259845" footer="0.4921259845"/>
  <pageSetup paperSize="9" scale="67" orientation="landscape" r:id="rId1"/>
  <headerFooter alignWithMargins="0">
    <oddHeader>&amp;C&amp;"Arial,Fett"&amp;14&amp;F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showGridLines="0" zoomScaleNormal="100" workbookViewId="0">
      <selection activeCell="D7" sqref="D7"/>
    </sheetView>
  </sheetViews>
  <sheetFormatPr baseColWidth="10" defaultColWidth="20.7109375" defaultRowHeight="15" x14ac:dyDescent="0.2"/>
  <cols>
    <col min="1" max="1" width="78.5703125" style="1" bestFit="1" customWidth="1"/>
    <col min="2" max="2" width="9.7109375" style="1" customWidth="1"/>
    <col min="3" max="4" width="11.7109375" style="2" customWidth="1"/>
    <col min="5" max="5" width="11.7109375" style="3" customWidth="1"/>
    <col min="6" max="16384" width="20.7109375" style="4"/>
  </cols>
  <sheetData>
    <row r="1" spans="1:5" ht="15.75" thickBot="1" x14ac:dyDescent="0.25">
      <c r="A1" s="103"/>
      <c r="B1" s="103"/>
      <c r="C1" s="104"/>
      <c r="D1" s="104"/>
      <c r="E1" s="104"/>
    </row>
    <row r="2" spans="1:5" ht="15.75" x14ac:dyDescent="0.25">
      <c r="A2" s="131" t="s">
        <v>0</v>
      </c>
      <c r="B2" s="105" t="s">
        <v>1</v>
      </c>
      <c r="C2" s="104"/>
      <c r="D2" s="104"/>
      <c r="E2" s="104"/>
    </row>
    <row r="3" spans="1:5" ht="15.75" x14ac:dyDescent="0.25">
      <c r="A3" s="106" t="s">
        <v>93</v>
      </c>
      <c r="B3" s="107">
        <v>0.4</v>
      </c>
      <c r="C3" s="104"/>
      <c r="D3" s="104"/>
      <c r="E3" s="104"/>
    </row>
    <row r="4" spans="1:5" ht="15.75" x14ac:dyDescent="0.25">
      <c r="A4" s="108" t="s">
        <v>2</v>
      </c>
      <c r="B4" s="109">
        <v>0.6</v>
      </c>
      <c r="C4" s="104"/>
      <c r="D4" s="104"/>
      <c r="E4" s="104"/>
    </row>
    <row r="5" spans="1:5" ht="15.75" x14ac:dyDescent="0.25">
      <c r="A5" s="108" t="s">
        <v>62</v>
      </c>
      <c r="B5" s="109">
        <v>1</v>
      </c>
      <c r="C5" s="104"/>
      <c r="D5" s="104"/>
      <c r="E5" s="104"/>
    </row>
    <row r="6" spans="1:5" ht="15.75" x14ac:dyDescent="0.25">
      <c r="A6" s="106" t="s">
        <v>72</v>
      </c>
      <c r="B6" s="109">
        <v>0.15</v>
      </c>
      <c r="C6" s="104"/>
      <c r="D6" s="104"/>
      <c r="E6" s="104"/>
    </row>
    <row r="7" spans="1:5" ht="15.75" x14ac:dyDescent="0.25">
      <c r="A7" s="108" t="s">
        <v>4</v>
      </c>
      <c r="B7" s="109">
        <v>0.15</v>
      </c>
      <c r="C7" s="104"/>
      <c r="D7" s="104"/>
      <c r="E7" s="104"/>
    </row>
    <row r="8" spans="1:5" ht="15.75" x14ac:dyDescent="0.25">
      <c r="A8" s="108" t="s">
        <v>5</v>
      </c>
      <c r="B8" s="110">
        <v>0.2</v>
      </c>
      <c r="C8" s="104"/>
      <c r="D8" s="104"/>
      <c r="E8" s="104"/>
    </row>
    <row r="9" spans="1:5" ht="15.75" x14ac:dyDescent="0.25">
      <c r="A9" s="111" t="s">
        <v>73</v>
      </c>
      <c r="B9" s="110">
        <v>0.4</v>
      </c>
      <c r="C9" s="104"/>
      <c r="D9" s="104"/>
      <c r="E9" s="104"/>
    </row>
    <row r="10" spans="1:5" ht="15.75" x14ac:dyDescent="0.25">
      <c r="A10" s="111" t="s">
        <v>74</v>
      </c>
      <c r="B10" s="110">
        <v>0.3</v>
      </c>
      <c r="C10" s="104"/>
      <c r="D10" s="104"/>
      <c r="E10" s="104"/>
    </row>
    <row r="11" spans="1:5" ht="15.75" x14ac:dyDescent="0.25">
      <c r="A11" s="111" t="s">
        <v>3</v>
      </c>
      <c r="B11" s="109">
        <v>1</v>
      </c>
      <c r="C11" s="104"/>
      <c r="D11" s="104"/>
      <c r="E11" s="104"/>
    </row>
    <row r="12" spans="1:5" s="5" customFormat="1" ht="15.75" x14ac:dyDescent="0.25">
      <c r="A12" s="111" t="s">
        <v>71</v>
      </c>
      <c r="B12" s="112">
        <v>0.7</v>
      </c>
      <c r="C12" s="113"/>
      <c r="D12" s="113"/>
      <c r="E12" s="113"/>
    </row>
    <row r="13" spans="1:5" s="5" customFormat="1" ht="16.5" thickBot="1" x14ac:dyDescent="0.3">
      <c r="A13" s="114" t="s">
        <v>70</v>
      </c>
      <c r="B13" s="115">
        <v>1</v>
      </c>
      <c r="C13" s="113"/>
      <c r="D13" s="113"/>
      <c r="E13" s="113"/>
    </row>
    <row r="14" spans="1:5" x14ac:dyDescent="0.2">
      <c r="A14" s="103"/>
      <c r="B14" s="103"/>
      <c r="C14" s="116"/>
      <c r="D14" s="104"/>
      <c r="E14" s="104"/>
    </row>
    <row r="15" spans="1:5" ht="15.75" thickBot="1" x14ac:dyDescent="0.25">
      <c r="A15" s="103"/>
      <c r="B15" s="103"/>
      <c r="C15" s="116"/>
      <c r="D15" s="116"/>
      <c r="E15" s="104"/>
    </row>
    <row r="16" spans="1:5" ht="15.75" x14ac:dyDescent="0.25">
      <c r="A16" s="117" t="s">
        <v>34</v>
      </c>
      <c r="B16" s="118" t="s">
        <v>6</v>
      </c>
      <c r="C16" s="118" t="s">
        <v>7</v>
      </c>
      <c r="D16" s="119" t="s">
        <v>8</v>
      </c>
      <c r="E16" s="104"/>
    </row>
    <row r="17" spans="1:5" ht="15.75" x14ac:dyDescent="0.25">
      <c r="A17" s="120" t="s">
        <v>26</v>
      </c>
      <c r="B17" s="121">
        <v>1.2</v>
      </c>
      <c r="C17" s="121">
        <v>1</v>
      </c>
      <c r="D17" s="122"/>
      <c r="E17" s="104"/>
    </row>
    <row r="18" spans="1:5" ht="15.75" x14ac:dyDescent="0.25">
      <c r="A18" s="123" t="s">
        <v>27</v>
      </c>
      <c r="B18" s="121">
        <v>0.6</v>
      </c>
      <c r="C18" s="121">
        <v>0.5</v>
      </c>
      <c r="D18" s="122"/>
      <c r="E18" s="104"/>
    </row>
    <row r="19" spans="1:5" ht="15.75" x14ac:dyDescent="0.25">
      <c r="A19" s="123" t="s">
        <v>52</v>
      </c>
      <c r="B19" s="121">
        <v>0.6</v>
      </c>
      <c r="C19" s="121">
        <v>0.6</v>
      </c>
      <c r="D19" s="122"/>
      <c r="E19" s="104"/>
    </row>
    <row r="20" spans="1:5" ht="15.75" x14ac:dyDescent="0.25">
      <c r="A20" s="120" t="s">
        <v>49</v>
      </c>
      <c r="B20" s="121">
        <v>0.3</v>
      </c>
      <c r="C20" s="121">
        <v>0.3</v>
      </c>
      <c r="D20" s="122"/>
      <c r="E20" s="104"/>
    </row>
    <row r="21" spans="1:5" ht="15.75" x14ac:dyDescent="0.25">
      <c r="A21" s="120" t="s">
        <v>44</v>
      </c>
      <c r="B21" s="121"/>
      <c r="C21" s="121"/>
      <c r="D21" s="122">
        <v>0.3</v>
      </c>
      <c r="E21" s="104"/>
    </row>
    <row r="22" spans="1:5" ht="15.75" x14ac:dyDescent="0.25">
      <c r="A22" s="120" t="s">
        <v>20</v>
      </c>
      <c r="B22" s="121"/>
      <c r="C22" s="121"/>
      <c r="D22" s="122">
        <v>1.4</v>
      </c>
      <c r="E22" s="104"/>
    </row>
    <row r="23" spans="1:5" ht="15.75" x14ac:dyDescent="0.25">
      <c r="A23" s="194" t="s">
        <v>90</v>
      </c>
      <c r="B23" s="195"/>
      <c r="C23" s="195"/>
      <c r="D23" s="196">
        <v>1</v>
      </c>
      <c r="E23" s="104"/>
    </row>
    <row r="24" spans="1:5" ht="15.75" x14ac:dyDescent="0.25">
      <c r="A24" s="194" t="s">
        <v>91</v>
      </c>
      <c r="B24" s="195"/>
      <c r="C24" s="195"/>
      <c r="D24" s="196">
        <v>1</v>
      </c>
      <c r="E24" s="104"/>
    </row>
    <row r="25" spans="1:5" ht="16.5" thickBot="1" x14ac:dyDescent="0.3">
      <c r="A25" s="124" t="s">
        <v>61</v>
      </c>
      <c r="B25" s="125"/>
      <c r="C25" s="125"/>
      <c r="D25" s="126">
        <v>1.4</v>
      </c>
      <c r="E25" s="104"/>
    </row>
    <row r="26" spans="1:5" ht="15.75" thickBot="1" x14ac:dyDescent="0.25">
      <c r="A26" s="103"/>
      <c r="B26" s="103"/>
      <c r="C26" s="116"/>
      <c r="D26" s="116"/>
      <c r="E26" s="104"/>
    </row>
    <row r="27" spans="1:5" ht="15.75" x14ac:dyDescent="0.25">
      <c r="A27" s="131" t="s">
        <v>67</v>
      </c>
      <c r="B27" s="105" t="s">
        <v>55</v>
      </c>
    </row>
    <row r="28" spans="1:5" ht="15.75" x14ac:dyDescent="0.25">
      <c r="A28" s="106" t="s">
        <v>54</v>
      </c>
      <c r="B28" s="107">
        <v>0.02</v>
      </c>
      <c r="C28" s="134"/>
    </row>
    <row r="29" spans="1:5" ht="15.75" x14ac:dyDescent="0.25">
      <c r="A29" s="106" t="s">
        <v>56</v>
      </c>
      <c r="B29" s="107">
        <v>0.13</v>
      </c>
      <c r="C29" s="134"/>
    </row>
    <row r="30" spans="1:5" ht="15.75" x14ac:dyDescent="0.25">
      <c r="A30" s="106" t="s">
        <v>63</v>
      </c>
      <c r="B30" s="107">
        <v>0.06</v>
      </c>
      <c r="C30" s="134"/>
    </row>
    <row r="31" spans="1:5" ht="15.75" x14ac:dyDescent="0.25">
      <c r="A31" s="106" t="s">
        <v>64</v>
      </c>
      <c r="B31" s="107">
        <v>0.16</v>
      </c>
      <c r="C31" s="134"/>
    </row>
    <row r="32" spans="1:5" ht="15.75" x14ac:dyDescent="0.25">
      <c r="A32" s="106" t="s">
        <v>57</v>
      </c>
      <c r="B32" s="107">
        <v>0.3</v>
      </c>
      <c r="C32" s="134"/>
    </row>
    <row r="33" spans="1:3" ht="15.75" x14ac:dyDescent="0.25">
      <c r="A33" s="106" t="s">
        <v>65</v>
      </c>
      <c r="B33" s="107">
        <v>4.0000000000000001E-3</v>
      </c>
      <c r="C33" s="134"/>
    </row>
    <row r="34" spans="1:3" ht="16.5" thickBot="1" x14ac:dyDescent="0.3">
      <c r="A34" s="114" t="s">
        <v>66</v>
      </c>
      <c r="B34" s="135">
        <v>4.0000000000000001E-3</v>
      </c>
      <c r="C34" s="134"/>
    </row>
    <row r="35" spans="1:3" ht="15.75" thickBot="1" x14ac:dyDescent="0.25">
      <c r="A35" s="188"/>
      <c r="B35" s="188"/>
      <c r="C35" s="134"/>
    </row>
    <row r="36" spans="1:3" ht="16.5" thickTop="1" x14ac:dyDescent="0.25">
      <c r="A36" s="189" t="s">
        <v>75</v>
      </c>
      <c r="B36" s="190" t="s">
        <v>55</v>
      </c>
      <c r="C36" s="134"/>
    </row>
    <row r="37" spans="1:3" ht="15.75" x14ac:dyDescent="0.25">
      <c r="A37" s="183" t="s">
        <v>76</v>
      </c>
      <c r="B37" s="186">
        <v>0.3</v>
      </c>
    </row>
    <row r="38" spans="1:3" ht="15.75" x14ac:dyDescent="0.25">
      <c r="A38" s="183" t="s">
        <v>77</v>
      </c>
      <c r="B38" s="186">
        <v>0.7</v>
      </c>
    </row>
    <row r="39" spans="1:3" ht="15.75" x14ac:dyDescent="0.25">
      <c r="A39" s="183" t="s">
        <v>78</v>
      </c>
      <c r="B39" s="186">
        <v>1</v>
      </c>
    </row>
    <row r="40" spans="1:3" ht="15.75" x14ac:dyDescent="0.25">
      <c r="A40" s="183" t="s">
        <v>79</v>
      </c>
      <c r="B40" s="186">
        <v>0.7</v>
      </c>
    </row>
    <row r="41" spans="1:3" ht="15.75" x14ac:dyDescent="0.25">
      <c r="A41" s="183" t="s">
        <v>80</v>
      </c>
      <c r="B41" s="186">
        <v>0.7</v>
      </c>
    </row>
    <row r="42" spans="1:3" ht="15.75" x14ac:dyDescent="0.25">
      <c r="A42" s="183" t="s">
        <v>81</v>
      </c>
      <c r="B42" s="186">
        <v>1.1000000000000001</v>
      </c>
    </row>
    <row r="43" spans="1:3" ht="15.75" x14ac:dyDescent="0.25">
      <c r="A43" s="183" t="s">
        <v>82</v>
      </c>
      <c r="B43" s="186">
        <v>0.05</v>
      </c>
    </row>
    <row r="44" spans="1:3" ht="15.75" x14ac:dyDescent="0.25">
      <c r="A44" s="183" t="s">
        <v>83</v>
      </c>
      <c r="B44" s="186">
        <v>0.1</v>
      </c>
    </row>
    <row r="45" spans="1:3" ht="15.75" x14ac:dyDescent="0.25">
      <c r="A45" s="183" t="s">
        <v>4</v>
      </c>
      <c r="B45" s="186">
        <v>0.15</v>
      </c>
    </row>
    <row r="46" spans="1:3" ht="15.75" x14ac:dyDescent="0.25">
      <c r="A46" s="183" t="s">
        <v>5</v>
      </c>
      <c r="B46" s="186">
        <v>0.2</v>
      </c>
    </row>
    <row r="47" spans="1:3" ht="15.75" x14ac:dyDescent="0.25">
      <c r="A47" s="183" t="s">
        <v>73</v>
      </c>
      <c r="B47" s="186">
        <v>0.4</v>
      </c>
    </row>
    <row r="48" spans="1:3" ht="15.75" x14ac:dyDescent="0.25">
      <c r="A48" s="183" t="s">
        <v>74</v>
      </c>
      <c r="B48" s="186">
        <v>0.3</v>
      </c>
    </row>
    <row r="49" spans="1:2" ht="15.75" x14ac:dyDescent="0.25">
      <c r="A49" s="183" t="s">
        <v>54</v>
      </c>
      <c r="B49" s="186">
        <v>0.02</v>
      </c>
    </row>
    <row r="50" spans="1:2" ht="15.75" x14ac:dyDescent="0.25">
      <c r="A50" s="183" t="s">
        <v>84</v>
      </c>
      <c r="B50" s="186">
        <v>0.06</v>
      </c>
    </row>
    <row r="51" spans="1:2" ht="15.75" x14ac:dyDescent="0.25">
      <c r="A51" s="183" t="s">
        <v>85</v>
      </c>
      <c r="B51" s="186">
        <v>0.16</v>
      </c>
    </row>
    <row r="52" spans="1:2" ht="15.75" x14ac:dyDescent="0.25">
      <c r="A52" s="183" t="s">
        <v>86</v>
      </c>
      <c r="B52" s="186">
        <v>0.3</v>
      </c>
    </row>
    <row r="53" spans="1:2" ht="15.75" x14ac:dyDescent="0.25">
      <c r="A53" s="183" t="s">
        <v>87</v>
      </c>
      <c r="B53" s="185">
        <v>4.0000000000000001E-3</v>
      </c>
    </row>
    <row r="54" spans="1:2" ht="16.5" thickBot="1" x14ac:dyDescent="0.3">
      <c r="A54" s="184" t="s">
        <v>88</v>
      </c>
      <c r="B54" s="187">
        <v>4.0000000000000001E-3</v>
      </c>
    </row>
    <row r="55" spans="1:2" ht="15.75" thickTop="1" x14ac:dyDescent="0.2"/>
  </sheetData>
  <sheetProtection algorithmName="SHA-512" hashValue="bNZ8aS5S7TIOyEQ+DrBTj24b3meU65nbjlkrV9UbRLswMBl4sXM5+fZkN4PLLJ9lWCazFhBm7wCEzkzUc4eLVw==" saltValue="D/lv8tzh9KSkgvLsyNuK2A==" spinCount="100000" sheet="1" selectLockedCells="1" selectUnlockedCells="1"/>
  <phoneticPr fontId="3" type="noConversion"/>
  <printOptions horizontalCentered="1"/>
  <pageMargins left="0.59055118110236227" right="0.59055118110236227" top="1.5748031496062993" bottom="0.78740157480314965" header="0.51181102362204722" footer="0.51181102362204722"/>
  <pageSetup paperSize="9" scale="95" orientation="landscape" verticalDpi="300" r:id="rId1"/>
  <headerFooter alignWithMargins="0">
    <oddHeader>&amp;C&amp;"Arial,Fett"&amp;14Stammdaten Viehbesatz</oddHeader>
    <oddFooter>&amp;LFritz Mossel&amp;CSeite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T52"/>
  <sheetViews>
    <sheetView showGridLines="0" zoomScale="90" zoomScaleNormal="90" workbookViewId="0">
      <selection activeCell="E6" sqref="E6"/>
    </sheetView>
  </sheetViews>
  <sheetFormatPr baseColWidth="10" defaultRowHeight="15" x14ac:dyDescent="0.2"/>
  <cols>
    <col min="1" max="1" width="62.7109375" style="17" customWidth="1"/>
    <col min="2" max="2" width="8.42578125" style="17" customWidth="1"/>
    <col min="3" max="3" width="14.85546875" style="13" customWidth="1"/>
    <col min="4" max="17" width="13.85546875" style="13" customWidth="1"/>
    <col min="18" max="16384" width="11.42578125" style="13"/>
  </cols>
  <sheetData>
    <row r="1" spans="1:19" s="9" customFormat="1" ht="18" customHeight="1" x14ac:dyDescent="0.25">
      <c r="A1" s="29" t="s">
        <v>12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9" s="9" customFormat="1" ht="18" customHeight="1" x14ac:dyDescent="0.25">
      <c r="A2" s="47" t="s">
        <v>29</v>
      </c>
      <c r="B2" s="4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33"/>
    </row>
    <row r="3" spans="1:19" s="9" customFormat="1" ht="18" customHeight="1" x14ac:dyDescent="0.25">
      <c r="A3" s="47" t="s">
        <v>13</v>
      </c>
      <c r="B3" s="4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33"/>
    </row>
    <row r="4" spans="1:19" s="9" customFormat="1" ht="18" customHeight="1" x14ac:dyDescent="0.2">
      <c r="A4" s="47" t="s">
        <v>25</v>
      </c>
      <c r="B4" s="4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34"/>
    </row>
    <row r="5" spans="1:19" s="9" customFormat="1" ht="18" customHeight="1" x14ac:dyDescent="0.25">
      <c r="A5" s="49" t="s">
        <v>17</v>
      </c>
      <c r="B5" s="4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9" s="9" customFormat="1" ht="18" customHeight="1" x14ac:dyDescent="0.25">
      <c r="A6" s="49" t="s">
        <v>42</v>
      </c>
      <c r="B6" s="4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S6" s="127"/>
    </row>
    <row r="7" spans="1:19" s="9" customFormat="1" ht="18" customHeight="1" thickBot="1" x14ac:dyDescent="0.3">
      <c r="A7" s="50" t="s">
        <v>43</v>
      </c>
      <c r="B7" s="51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S7" s="127"/>
    </row>
    <row r="8" spans="1:19" ht="16.5" thickBot="1" x14ac:dyDescent="0.3">
      <c r="A8" s="52" t="s">
        <v>0</v>
      </c>
      <c r="B8" s="53" t="s">
        <v>1</v>
      </c>
      <c r="C8" s="15" t="s">
        <v>15</v>
      </c>
      <c r="D8" s="130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35" t="s">
        <v>15</v>
      </c>
    </row>
    <row r="9" spans="1:19" ht="15.75" hidden="1" x14ac:dyDescent="0.25">
      <c r="A9" s="147"/>
      <c r="B9" s="5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6"/>
    </row>
    <row r="10" spans="1:19" ht="15.75" x14ac:dyDescent="0.25">
      <c r="A10" s="155"/>
      <c r="B10" s="54" t="str">
        <f>IF(ISERROR(VLOOKUP(A10,Stammdaten!$A$3:$B$13,2,FALSE)),"",VLOOKUP(A10,Stammdaten!$A$3:$B$13,2,FALSE))</f>
        <v/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9" ht="15.75" x14ac:dyDescent="0.25">
      <c r="A11" s="156"/>
      <c r="B11" s="54" t="str">
        <f>IF(ISERROR(VLOOKUP(A11,Stammdaten!$A$3:$B$13,2,FALSE)),"",VLOOKUP(A11,Stammdaten!$A$3:$B$13,2,FALSE))</f>
        <v/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ht="15.75" x14ac:dyDescent="0.25">
      <c r="A12" s="156"/>
      <c r="B12" s="54" t="str">
        <f>IF(ISERROR(VLOOKUP(A12,Stammdaten!$A$3:$B$13,2,FALSE)),"",VLOOKUP(A12,Stammdaten!$A$3:$B$13,2,FALSE))</f>
        <v/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ht="15.75" x14ac:dyDescent="0.25">
      <c r="A13" s="156"/>
      <c r="B13" s="54" t="str">
        <f>IF(ISERROR(VLOOKUP(A13,Stammdaten!$A$3:$B$13,2,FALSE)),"",VLOOKUP(A13,Stammdaten!$A$3:$B$13,2,FALSE))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9" ht="17.25" customHeight="1" x14ac:dyDescent="0.25">
      <c r="A14" s="156"/>
      <c r="B14" s="54" t="str">
        <f>IF(ISERROR(VLOOKUP(A14,Stammdaten!$A$3:$B$13,2,FALSE)),"",VLOOKUP(A14,Stammdaten!$A$3:$B$13,2,FALSE))</f>
        <v/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ht="16.5" thickBot="1" x14ac:dyDescent="0.3">
      <c r="A15" s="157"/>
      <c r="B15" s="54" t="str">
        <f>IF(ISERROR(VLOOKUP(A15,Stammdaten!$A$3:$B$13,2,FALSE)),"",VLOOKUP(A15,Stammdaten!$A$3:$B$13,2,FALSE))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ht="16.5" hidden="1" thickBot="1" x14ac:dyDescent="0.3">
      <c r="B16" s="54" t="str">
        <f>IF(ISERROR(VLOOKUP(A16,Stammdaten!$A$3:$B$13,2,FALSE)),"",VLOOKUP(A16,Stammdaten!$A$3:$B$13,2,FALSE))</f>
        <v/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7"/>
    </row>
    <row r="17" spans="1:20" s="14" customFormat="1" ht="15.75" x14ac:dyDescent="0.25">
      <c r="A17" s="148" t="s">
        <v>16</v>
      </c>
      <c r="B17" s="18"/>
      <c r="C17" s="70">
        <f>SUMPRODUCT($B$10:$B$15,C10:C15)</f>
        <v>0</v>
      </c>
      <c r="D17" s="70">
        <f>SUMPRODUCT($B$10:$B$15,D10:D15)</f>
        <v>0</v>
      </c>
      <c r="E17" s="70">
        <f t="shared" ref="E17:Q17" si="0">SUMPRODUCT($B$10:$B$15,E10:E15)</f>
        <v>0</v>
      </c>
      <c r="F17" s="70">
        <f t="shared" si="0"/>
        <v>0</v>
      </c>
      <c r="G17" s="70">
        <f t="shared" si="0"/>
        <v>0</v>
      </c>
      <c r="H17" s="70">
        <f t="shared" si="0"/>
        <v>0</v>
      </c>
      <c r="I17" s="70">
        <f t="shared" si="0"/>
        <v>0</v>
      </c>
      <c r="J17" s="70">
        <f t="shared" si="0"/>
        <v>0</v>
      </c>
      <c r="K17" s="70">
        <f t="shared" si="0"/>
        <v>0</v>
      </c>
      <c r="L17" s="70">
        <f t="shared" si="0"/>
        <v>0</v>
      </c>
      <c r="M17" s="70">
        <f t="shared" si="0"/>
        <v>0</v>
      </c>
      <c r="N17" s="70">
        <f t="shared" si="0"/>
        <v>0</v>
      </c>
      <c r="O17" s="70">
        <f t="shared" si="0"/>
        <v>0</v>
      </c>
      <c r="P17" s="70">
        <f t="shared" si="0"/>
        <v>0</v>
      </c>
      <c r="Q17" s="70">
        <f t="shared" si="0"/>
        <v>0</v>
      </c>
    </row>
    <row r="18" spans="1:20" s="16" customFormat="1" ht="16.5" thickBot="1" x14ac:dyDescent="0.3">
      <c r="A18" s="56" t="s">
        <v>14</v>
      </c>
      <c r="B18" s="26"/>
      <c r="C18" s="71">
        <f t="shared" ref="C18:Q18" si="1">DAYS360(C6,C7)</f>
        <v>0</v>
      </c>
      <c r="D18" s="71">
        <f t="shared" si="1"/>
        <v>0</v>
      </c>
      <c r="E18" s="71">
        <f t="shared" si="1"/>
        <v>0</v>
      </c>
      <c r="F18" s="71">
        <f t="shared" si="1"/>
        <v>0</v>
      </c>
      <c r="G18" s="71">
        <f t="shared" si="1"/>
        <v>0</v>
      </c>
      <c r="H18" s="71">
        <f t="shared" si="1"/>
        <v>0</v>
      </c>
      <c r="I18" s="71">
        <f t="shared" si="1"/>
        <v>0</v>
      </c>
      <c r="J18" s="71">
        <f t="shared" si="1"/>
        <v>0</v>
      </c>
      <c r="K18" s="71">
        <f t="shared" si="1"/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71">
        <f t="shared" si="1"/>
        <v>0</v>
      </c>
    </row>
    <row r="19" spans="1:20" s="14" customFormat="1" ht="15.75" x14ac:dyDescent="0.25">
      <c r="A19" s="57" t="s">
        <v>32</v>
      </c>
      <c r="B19" s="58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/>
    </row>
    <row r="20" spans="1:20" s="14" customFormat="1" ht="15.75" x14ac:dyDescent="0.25">
      <c r="A20" s="59" t="s">
        <v>18</v>
      </c>
      <c r="B20" s="60"/>
      <c r="C20" s="74" t="str">
        <f t="shared" ref="C20:Q20" si="2">IF(ISBLANK(C$5),"",(C$17/C$5))</f>
        <v/>
      </c>
      <c r="D20" s="74" t="str">
        <f t="shared" si="2"/>
        <v/>
      </c>
      <c r="E20" s="74" t="str">
        <f t="shared" si="2"/>
        <v/>
      </c>
      <c r="F20" s="74" t="str">
        <f t="shared" si="2"/>
        <v/>
      </c>
      <c r="G20" s="74" t="str">
        <f t="shared" si="2"/>
        <v/>
      </c>
      <c r="H20" s="74" t="str">
        <f t="shared" si="2"/>
        <v/>
      </c>
      <c r="I20" s="74" t="str">
        <f t="shared" si="2"/>
        <v/>
      </c>
      <c r="J20" s="74" t="str">
        <f t="shared" si="2"/>
        <v/>
      </c>
      <c r="K20" s="74" t="str">
        <f t="shared" si="2"/>
        <v/>
      </c>
      <c r="L20" s="74" t="str">
        <f t="shared" si="2"/>
        <v/>
      </c>
      <c r="M20" s="74" t="str">
        <f t="shared" si="2"/>
        <v/>
      </c>
      <c r="N20" s="74" t="str">
        <f t="shared" si="2"/>
        <v/>
      </c>
      <c r="O20" s="74" t="str">
        <f t="shared" si="2"/>
        <v/>
      </c>
      <c r="P20" s="74" t="str">
        <f t="shared" si="2"/>
        <v/>
      </c>
      <c r="Q20" s="74" t="str">
        <f t="shared" si="2"/>
        <v/>
      </c>
    </row>
    <row r="21" spans="1:20" s="14" customFormat="1" ht="15.75" x14ac:dyDescent="0.25">
      <c r="A21" s="59" t="s">
        <v>19</v>
      </c>
      <c r="B21" s="60"/>
      <c r="C21" s="74" t="str">
        <f t="shared" ref="C21:Q21" si="3">IF(ISBLANK(C$5),"",C$17/C$5/360*C$18)</f>
        <v/>
      </c>
      <c r="D21" s="74" t="str">
        <f t="shared" si="3"/>
        <v/>
      </c>
      <c r="E21" s="74" t="str">
        <f t="shared" si="3"/>
        <v/>
      </c>
      <c r="F21" s="74" t="str">
        <f t="shared" si="3"/>
        <v/>
      </c>
      <c r="G21" s="74" t="str">
        <f t="shared" si="3"/>
        <v/>
      </c>
      <c r="H21" s="74" t="str">
        <f t="shared" si="3"/>
        <v/>
      </c>
      <c r="I21" s="74" t="str">
        <f t="shared" si="3"/>
        <v/>
      </c>
      <c r="J21" s="74" t="str">
        <f t="shared" si="3"/>
        <v/>
      </c>
      <c r="K21" s="74" t="str">
        <f t="shared" si="3"/>
        <v/>
      </c>
      <c r="L21" s="74" t="str">
        <f t="shared" si="3"/>
        <v/>
      </c>
      <c r="M21" s="74" t="str">
        <f t="shared" si="3"/>
        <v/>
      </c>
      <c r="N21" s="74" t="str">
        <f t="shared" si="3"/>
        <v/>
      </c>
      <c r="O21" s="74" t="str">
        <f t="shared" si="3"/>
        <v/>
      </c>
      <c r="P21" s="74" t="str">
        <f t="shared" si="3"/>
        <v/>
      </c>
      <c r="Q21" s="74" t="str">
        <f t="shared" si="3"/>
        <v/>
      </c>
    </row>
    <row r="22" spans="1:20" s="14" customFormat="1" ht="19.5" customHeight="1" x14ac:dyDescent="0.25">
      <c r="A22" s="61" t="str">
        <f>Stammdaten!$A$20</f>
        <v>Min. Viehbesatz Durchschnitt Jahr - Weide</v>
      </c>
      <c r="B22" s="62">
        <f>Stammdaten!$B$20</f>
        <v>0.3</v>
      </c>
      <c r="C22" s="75" t="str">
        <f>IF(ISBLANK(C$5),"",IF(C21&lt;$B$29,"zu gering","OK"))</f>
        <v/>
      </c>
      <c r="D22" s="75" t="str">
        <f t="shared" ref="D22:Q22" si="4">IF(ISBLANK(D$5),"",IF(D21&lt;$B$29,"zu gering","OK"))</f>
        <v/>
      </c>
      <c r="E22" s="75" t="str">
        <f t="shared" si="4"/>
        <v/>
      </c>
      <c r="F22" s="75" t="str">
        <f t="shared" si="4"/>
        <v/>
      </c>
      <c r="G22" s="75" t="str">
        <f t="shared" si="4"/>
        <v/>
      </c>
      <c r="H22" s="75" t="str">
        <f t="shared" si="4"/>
        <v/>
      </c>
      <c r="I22" s="75" t="str">
        <f t="shared" si="4"/>
        <v/>
      </c>
      <c r="J22" s="75" t="str">
        <f t="shared" si="4"/>
        <v/>
      </c>
      <c r="K22" s="75" t="str">
        <f t="shared" si="4"/>
        <v/>
      </c>
      <c r="L22" s="75" t="str">
        <f t="shared" si="4"/>
        <v/>
      </c>
      <c r="M22" s="75" t="str">
        <f t="shared" si="4"/>
        <v/>
      </c>
      <c r="N22" s="75" t="str">
        <f t="shared" si="4"/>
        <v/>
      </c>
      <c r="O22" s="75" t="str">
        <f t="shared" si="4"/>
        <v/>
      </c>
      <c r="P22" s="75" t="str">
        <f t="shared" si="4"/>
        <v/>
      </c>
      <c r="Q22" s="75" t="str">
        <f t="shared" si="4"/>
        <v/>
      </c>
    </row>
    <row r="23" spans="1:20" s="14" customFormat="1" ht="19.5" customHeight="1" x14ac:dyDescent="0.25">
      <c r="A23" s="61" t="str">
        <f>Stammdaten!$A$17</f>
        <v>Max. Viehbesatz Durchschnitt Jahr - Weide</v>
      </c>
      <c r="B23" s="62">
        <f>Stammdaten!$B$17</f>
        <v>1.2</v>
      </c>
      <c r="C23" s="75" t="str">
        <f>IF(ISBLANK(C$5),"",IF(C21&gt;$B$23,"zu hoch","OK"))</f>
        <v/>
      </c>
      <c r="D23" s="75" t="str">
        <f t="shared" ref="D23:Q23" si="5">IF(ISBLANK(D$5),"",IF(D21&gt;$B$23,"zu hoch","OK"))</f>
        <v/>
      </c>
      <c r="E23" s="75" t="str">
        <f t="shared" si="5"/>
        <v/>
      </c>
      <c r="F23" s="75" t="str">
        <f t="shared" si="5"/>
        <v/>
      </c>
      <c r="G23" s="75" t="str">
        <f t="shared" si="5"/>
        <v/>
      </c>
      <c r="H23" s="75" t="str">
        <f t="shared" si="5"/>
        <v/>
      </c>
      <c r="I23" s="75" t="str">
        <f t="shared" si="5"/>
        <v/>
      </c>
      <c r="J23" s="75" t="str">
        <f t="shared" si="5"/>
        <v/>
      </c>
      <c r="K23" s="75" t="str">
        <f t="shared" si="5"/>
        <v/>
      </c>
      <c r="L23" s="75" t="str">
        <f t="shared" si="5"/>
        <v/>
      </c>
      <c r="M23" s="75" t="str">
        <f t="shared" si="5"/>
        <v/>
      </c>
      <c r="N23" s="75" t="str">
        <f t="shared" si="5"/>
        <v/>
      </c>
      <c r="O23" s="75" t="str">
        <f t="shared" si="5"/>
        <v/>
      </c>
      <c r="P23" s="75" t="str">
        <f t="shared" si="5"/>
        <v/>
      </c>
      <c r="Q23" s="75" t="str">
        <f t="shared" si="5"/>
        <v/>
      </c>
    </row>
    <row r="24" spans="1:20" s="14" customFormat="1" ht="15.75" x14ac:dyDescent="0.25">
      <c r="A24" s="61" t="str">
        <f>Stammdaten!$A$18</f>
        <v>Max. Viehbesatz Durchschnitt Jahr - Mähweide</v>
      </c>
      <c r="B24" s="62">
        <f>Stammdaten!$B$18</f>
        <v>0.6</v>
      </c>
      <c r="C24" s="75" t="str">
        <f>IF(ISBLANK(C$5),"",IF(C21&gt;$B$24,"zu hoch","OK"))</f>
        <v/>
      </c>
      <c r="D24" s="75" t="str">
        <f t="shared" ref="D24:Q24" si="6">IF(ISBLANK(D$5),"",IF(D21&gt;$B$24,"zu hoch","OK"))</f>
        <v/>
      </c>
      <c r="E24" s="75" t="str">
        <f t="shared" si="6"/>
        <v/>
      </c>
      <c r="F24" s="75" t="str">
        <f t="shared" si="6"/>
        <v/>
      </c>
      <c r="G24" s="75" t="str">
        <f t="shared" si="6"/>
        <v/>
      </c>
      <c r="H24" s="75" t="str">
        <f t="shared" si="6"/>
        <v/>
      </c>
      <c r="I24" s="75" t="str">
        <f t="shared" si="6"/>
        <v/>
      </c>
      <c r="J24" s="75" t="str">
        <f t="shared" si="6"/>
        <v/>
      </c>
      <c r="K24" s="75" t="str">
        <f t="shared" si="6"/>
        <v/>
      </c>
      <c r="L24" s="75" t="str">
        <f t="shared" si="6"/>
        <v/>
      </c>
      <c r="M24" s="75" t="str">
        <f t="shared" si="6"/>
        <v/>
      </c>
      <c r="N24" s="75" t="str">
        <f t="shared" si="6"/>
        <v/>
      </c>
      <c r="O24" s="75" t="str">
        <f t="shared" si="6"/>
        <v/>
      </c>
      <c r="P24" s="75" t="str">
        <f t="shared" si="6"/>
        <v/>
      </c>
      <c r="Q24" s="75" t="str">
        <f t="shared" si="6"/>
        <v/>
      </c>
    </row>
    <row r="25" spans="1:20" s="14" customFormat="1" ht="32.25" thickBot="1" x14ac:dyDescent="0.3">
      <c r="A25" s="63" t="str">
        <f>Stammdaten!$A$19</f>
        <v xml:space="preserve">Max. Viehbesatz pro Tag - ganzj. Beweidung, 15.11 - 30.04 (GMW) / 31.05.(GA) </v>
      </c>
      <c r="B25" s="64">
        <f>Stammdaten!$B$19</f>
        <v>0.6</v>
      </c>
      <c r="C25" s="76" t="str">
        <f>IF(ISBLANK(C$5),"",IF(C20&gt;$B$25,"zu hoch","OK"))</f>
        <v/>
      </c>
      <c r="D25" s="76" t="str">
        <f t="shared" ref="D25:Q25" si="7">IF(ISBLANK(D$5),"",IF(D20&gt;$B$25,"zu hoch","OK"))</f>
        <v/>
      </c>
      <c r="E25" s="76" t="str">
        <f t="shared" si="7"/>
        <v/>
      </c>
      <c r="F25" s="76" t="str">
        <f t="shared" si="7"/>
        <v/>
      </c>
      <c r="G25" s="76" t="str">
        <f t="shared" si="7"/>
        <v/>
      </c>
      <c r="H25" s="76" t="str">
        <f t="shared" si="7"/>
        <v/>
      </c>
      <c r="I25" s="76" t="str">
        <f t="shared" si="7"/>
        <v/>
      </c>
      <c r="J25" s="76" t="str">
        <f t="shared" si="7"/>
        <v/>
      </c>
      <c r="K25" s="76" t="str">
        <f t="shared" si="7"/>
        <v/>
      </c>
      <c r="L25" s="76" t="str">
        <f t="shared" si="7"/>
        <v/>
      </c>
      <c r="M25" s="76" t="str">
        <f t="shared" si="7"/>
        <v/>
      </c>
      <c r="N25" s="76" t="str">
        <f t="shared" si="7"/>
        <v/>
      </c>
      <c r="O25" s="76" t="str">
        <f t="shared" si="7"/>
        <v/>
      </c>
      <c r="P25" s="76" t="str">
        <f t="shared" si="7"/>
        <v/>
      </c>
      <c r="Q25" s="76" t="str">
        <f t="shared" si="7"/>
        <v/>
      </c>
    </row>
    <row r="26" spans="1:20" s="14" customFormat="1" ht="15.75" x14ac:dyDescent="0.25">
      <c r="A26" s="39" t="s">
        <v>33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40"/>
    </row>
    <row r="27" spans="1:20" s="14" customFormat="1" ht="15.75" x14ac:dyDescent="0.25">
      <c r="A27" s="65" t="s">
        <v>31</v>
      </c>
      <c r="B27" s="19"/>
      <c r="C27" s="74" t="str">
        <f>IF(ISBLANK(C$5),"",C20*C18)</f>
        <v/>
      </c>
      <c r="D27" s="74" t="str">
        <f t="shared" ref="D27:Q27" si="8">IF(ISBLANK(D$5),"",D20*D18)</f>
        <v/>
      </c>
      <c r="E27" s="74" t="str">
        <f t="shared" si="8"/>
        <v/>
      </c>
      <c r="F27" s="74" t="str">
        <f t="shared" si="8"/>
        <v/>
      </c>
      <c r="G27" s="74" t="str">
        <f t="shared" si="8"/>
        <v/>
      </c>
      <c r="H27" s="74" t="str">
        <f t="shared" si="8"/>
        <v/>
      </c>
      <c r="I27" s="74" t="str">
        <f t="shared" si="8"/>
        <v/>
      </c>
      <c r="J27" s="74" t="str">
        <f t="shared" si="8"/>
        <v/>
      </c>
      <c r="K27" s="74" t="str">
        <f t="shared" si="8"/>
        <v/>
      </c>
      <c r="L27" s="74" t="str">
        <f t="shared" si="8"/>
        <v/>
      </c>
      <c r="M27" s="74" t="str">
        <f t="shared" si="8"/>
        <v/>
      </c>
      <c r="N27" s="74" t="str">
        <f t="shared" si="8"/>
        <v/>
      </c>
      <c r="O27" s="74" t="str">
        <f t="shared" si="8"/>
        <v/>
      </c>
      <c r="P27" s="74" t="str">
        <f t="shared" si="8"/>
        <v/>
      </c>
      <c r="Q27" s="74" t="str">
        <f t="shared" si="8"/>
        <v/>
      </c>
    </row>
    <row r="28" spans="1:20" s="14" customFormat="1" ht="15.75" x14ac:dyDescent="0.25">
      <c r="A28" s="65" t="s">
        <v>19</v>
      </c>
      <c r="B28" s="19"/>
      <c r="C28" s="74" t="str">
        <f>IF(ISBLANK(C5),"",SUM(C27:Q27)/360)</f>
        <v/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6"/>
      <c r="S28" s="6"/>
      <c r="T28" s="6"/>
    </row>
    <row r="29" spans="1:20" s="14" customFormat="1" ht="19.5" customHeight="1" x14ac:dyDescent="0.25">
      <c r="A29" s="66" t="str">
        <f>Stammdaten!$A$20</f>
        <v>Min. Viehbesatz Durchschnitt Jahr - Weide</v>
      </c>
      <c r="B29" s="67">
        <f>Stammdaten!$B$20</f>
        <v>0.3</v>
      </c>
      <c r="C29" s="176" t="str">
        <f>IF(ISBLANK(C$5),"",IF(C28&lt;$B$29,"zu gering","OK"))</f>
        <v/>
      </c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20" s="14" customFormat="1" ht="19.5" customHeight="1" x14ac:dyDescent="0.25">
      <c r="A30" s="66" t="str">
        <f>Stammdaten!$A$17</f>
        <v>Max. Viehbesatz Durchschnitt Jahr - Weide</v>
      </c>
      <c r="B30" s="67">
        <f>Stammdaten!$B$17</f>
        <v>1.2</v>
      </c>
      <c r="C30" s="176" t="str">
        <f>IF(ISBLANK(C$5),"",IF(C28&gt;$B$30,"zu hoch","OK"))</f>
        <v/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20" s="14" customFormat="1" ht="15.75" x14ac:dyDescent="0.25">
      <c r="A31" s="66" t="str">
        <f>Stammdaten!$A$18</f>
        <v>Max. Viehbesatz Durchschnitt Jahr - Mähweide</v>
      </c>
      <c r="B31" s="67">
        <f>Stammdaten!$B$18</f>
        <v>0.6</v>
      </c>
      <c r="C31" s="176" t="str">
        <f>IF(ISBLANK(C$5),"",IF(C28&gt;$B$31,"zu hoch","OK"))</f>
        <v/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20" s="14" customFormat="1" ht="31.5" x14ac:dyDescent="0.25">
      <c r="A32" s="68" t="str">
        <f>Stammdaten!$A$19</f>
        <v xml:space="preserve">Max. Viehbesatz pro Tag - ganzj. Beweidung, 15.11 - 30.04 (GMW) / 31.05.(GA) </v>
      </c>
      <c r="B32" s="69">
        <f>Stammdaten!$B$19</f>
        <v>0.6</v>
      </c>
      <c r="C32" s="177" t="str">
        <f>IF(ISBLANK(C$5),"",IF(B32&gt;$B$32,"zu hoch","OK"))</f>
        <v/>
      </c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4" spans="1:2" ht="15.75" hidden="1" x14ac:dyDescent="0.25">
      <c r="A34" s="131" t="s">
        <v>0</v>
      </c>
    </row>
    <row r="35" spans="1:2" hidden="1" x14ac:dyDescent="0.2">
      <c r="A35" s="106" t="s">
        <v>93</v>
      </c>
    </row>
    <row r="36" spans="1:2" hidden="1" x14ac:dyDescent="0.2">
      <c r="A36" s="108" t="s">
        <v>2</v>
      </c>
    </row>
    <row r="37" spans="1:2" hidden="1" x14ac:dyDescent="0.2">
      <c r="A37" s="108" t="s">
        <v>62</v>
      </c>
    </row>
    <row r="38" spans="1:2" hidden="1" x14ac:dyDescent="0.2">
      <c r="A38" s="106" t="s">
        <v>72</v>
      </c>
    </row>
    <row r="39" spans="1:2" ht="15.75" hidden="1" x14ac:dyDescent="0.25">
      <c r="A39" s="108" t="s">
        <v>4</v>
      </c>
      <c r="B39" s="101"/>
    </row>
    <row r="40" spans="1:2" ht="15.75" hidden="1" x14ac:dyDescent="0.25">
      <c r="A40" s="108" t="s">
        <v>5</v>
      </c>
      <c r="B40" s="101"/>
    </row>
    <row r="41" spans="1:2" ht="15.75" hidden="1" x14ac:dyDescent="0.25">
      <c r="A41" s="111" t="s">
        <v>73</v>
      </c>
      <c r="B41" s="101"/>
    </row>
    <row r="42" spans="1:2" ht="15.75" hidden="1" x14ac:dyDescent="0.25">
      <c r="A42" s="111" t="s">
        <v>74</v>
      </c>
      <c r="B42" s="101"/>
    </row>
    <row r="43" spans="1:2" hidden="1" x14ac:dyDescent="0.2">
      <c r="A43" s="111" t="s">
        <v>3</v>
      </c>
      <c r="B43" s="146"/>
    </row>
    <row r="44" spans="1:2" ht="15.75" hidden="1" x14ac:dyDescent="0.25">
      <c r="A44" s="111" t="s">
        <v>71</v>
      </c>
      <c r="B44" s="101"/>
    </row>
    <row r="45" spans="1:2" ht="16.5" hidden="1" thickBot="1" x14ac:dyDescent="0.3">
      <c r="A45" s="114" t="s">
        <v>70</v>
      </c>
      <c r="B45" s="101"/>
    </row>
    <row r="46" spans="1:2" ht="15.75" x14ac:dyDescent="0.25">
      <c r="A46" s="145"/>
      <c r="B46" s="101"/>
    </row>
    <row r="47" spans="1:2" ht="15.75" x14ac:dyDescent="0.25">
      <c r="A47" s="145"/>
      <c r="B47" s="101"/>
    </row>
    <row r="48" spans="1:2" x14ac:dyDescent="0.2">
      <c r="A48" s="146"/>
      <c r="B48" s="146"/>
    </row>
    <row r="49" spans="1:2" ht="15.75" x14ac:dyDescent="0.25">
      <c r="A49" s="145"/>
      <c r="B49" s="101"/>
    </row>
    <row r="50" spans="1:2" ht="15.75" x14ac:dyDescent="0.25">
      <c r="A50" s="145"/>
      <c r="B50" s="101"/>
    </row>
    <row r="51" spans="1:2" ht="15.75" x14ac:dyDescent="0.25">
      <c r="A51" s="145"/>
      <c r="B51" s="101"/>
    </row>
    <row r="52" spans="1:2" ht="15.75" x14ac:dyDescent="0.25">
      <c r="A52" s="145"/>
      <c r="B52" s="101"/>
    </row>
  </sheetData>
  <sheetProtection algorithmName="SHA-512" hashValue="lDll4e+dRM08v7n+yX2Nrfjc+Y5W9juQtD6CsJSvB9MyvkFq52gljob/e/C45vxKy4AAnF007LhEl7M6mXYHmQ==" saltValue="RviCMtSLyMI9jyOd7YcgCA==" spinCount="100000" sheet="1" selectLockedCells="1"/>
  <phoneticPr fontId="3" type="noConversion"/>
  <dataValidations count="1">
    <dataValidation type="list" allowBlank="1" showInputMessage="1" showErrorMessage="1" sqref="A10:A15">
      <formula1>$A$35:$A$45</formula1>
    </dataValidation>
  </dataValidations>
  <pageMargins left="0.78740157480314965" right="0.78740157480314965" top="0.86614173228346458" bottom="0.70866141732283472" header="0.51181102362204722" footer="0.51181102362204722"/>
  <pageSetup paperSize="9" scale="72" orientation="landscape" r:id="rId1"/>
  <headerFooter alignWithMargins="0">
    <oddHeader>&amp;C&amp;14Berechnung Viehbesatz&amp;10
&amp;"Arial,Fett"&amp;14Beispiel Mähwiesen und Weiden</oddHeader>
    <oddFooter>&amp;LAgrarumwelt, DLR RNH&amp;CStand 03-2018&amp;R&amp;A / &amp;F</oddFooter>
  </headerFooter>
  <colBreaks count="1" manualBreakCount="1">
    <brk id="1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T46"/>
  <sheetViews>
    <sheetView showGridLines="0" zoomScale="85" zoomScaleNormal="85" workbookViewId="0">
      <selection activeCell="C1" sqref="C1"/>
    </sheetView>
  </sheetViews>
  <sheetFormatPr baseColWidth="10" defaultRowHeight="15" x14ac:dyDescent="0.2"/>
  <cols>
    <col min="1" max="1" width="62.7109375" style="17" customWidth="1"/>
    <col min="2" max="2" width="8.42578125" style="17" customWidth="1"/>
    <col min="3" max="17" width="13.7109375" style="13" customWidth="1"/>
    <col min="18" max="16384" width="11.42578125" style="13"/>
  </cols>
  <sheetData>
    <row r="1" spans="1:17" s="9" customFormat="1" ht="18" customHeight="1" x14ac:dyDescent="0.25">
      <c r="A1" s="77" t="s">
        <v>12</v>
      </c>
      <c r="B1" s="4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9" customFormat="1" ht="18" customHeight="1" x14ac:dyDescent="0.25">
      <c r="A2" s="77" t="s">
        <v>29</v>
      </c>
      <c r="B2" s="4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s="9" customFormat="1" ht="18" customHeight="1" x14ac:dyDescent="0.25">
      <c r="A3" s="77" t="s">
        <v>13</v>
      </c>
      <c r="B3" s="4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s="9" customFormat="1" ht="18" customHeight="1" x14ac:dyDescent="0.2">
      <c r="A4" s="77" t="s">
        <v>25</v>
      </c>
      <c r="B4" s="4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9" customFormat="1" ht="18" customHeight="1" x14ac:dyDescent="0.25">
      <c r="A5" s="49" t="s">
        <v>17</v>
      </c>
      <c r="B5" s="4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9" customFormat="1" ht="18" customHeight="1" x14ac:dyDescent="0.25">
      <c r="A6" s="49" t="s">
        <v>42</v>
      </c>
      <c r="B6" s="48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</row>
    <row r="7" spans="1:17" s="9" customFormat="1" ht="18" customHeight="1" thickBot="1" x14ac:dyDescent="0.3">
      <c r="A7" s="50" t="s">
        <v>43</v>
      </c>
      <c r="B7" s="51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</row>
    <row r="8" spans="1:17" ht="16.5" thickBot="1" x14ac:dyDescent="0.3">
      <c r="A8" s="52" t="s">
        <v>0</v>
      </c>
      <c r="B8" s="53" t="s">
        <v>1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35" t="s">
        <v>15</v>
      </c>
    </row>
    <row r="9" spans="1:17" ht="15.75" hidden="1" x14ac:dyDescent="0.25">
      <c r="A9" s="149"/>
      <c r="B9" s="5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6"/>
    </row>
    <row r="10" spans="1:17" ht="15.75" x14ac:dyDescent="0.25">
      <c r="A10" s="155"/>
      <c r="B10" s="55" t="str">
        <f>IF(ISERROR(VLOOKUP(A10,Stammdaten!$A$3:$B$13,2,FALSE)),"",VLOOKUP(A10,Stammdaten!$A$3:$B$13,2,FALSE))</f>
        <v/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5.75" x14ac:dyDescent="0.25">
      <c r="A11" s="156"/>
      <c r="B11" s="55" t="str">
        <f>IF(ISERROR(VLOOKUP(A11,Stammdaten!$A$3:$B$13,2,FALSE)),"",VLOOKUP(A11,Stammdaten!$A$3:$B$13,2,FALSE))</f>
        <v/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5.75" x14ac:dyDescent="0.25">
      <c r="A12" s="156"/>
      <c r="B12" s="55" t="str">
        <f>IF(ISERROR(VLOOKUP(A12,Stammdaten!$A$3:$B$13,2,FALSE)),"",VLOOKUP(A12,Stammdaten!$A$3:$B$13,2,FALSE))</f>
        <v/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5.75" x14ac:dyDescent="0.25">
      <c r="A13" s="156"/>
      <c r="B13" s="55" t="str">
        <f>IF(ISERROR(VLOOKUP(A13,Stammdaten!$A$3:$B$13,2,FALSE)),"",VLOOKUP(A13,Stammdaten!$A$3:$B$13,2,FALSE))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7.25" customHeight="1" x14ac:dyDescent="0.25">
      <c r="A14" s="156"/>
      <c r="B14" s="55" t="str">
        <f>IF(ISERROR(VLOOKUP(A14,Stammdaten!$A$3:$B$13,2,FALSE)),"",VLOOKUP(A14,Stammdaten!$A$3:$B$13,2,FALSE))</f>
        <v/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6.5" thickBot="1" x14ac:dyDescent="0.3">
      <c r="A15" s="157"/>
      <c r="B15" s="55" t="str">
        <f>IF(ISERROR(VLOOKUP(A15,Stammdaten!$A$3:$B$13,2,FALSE)),"",VLOOKUP(A15,Stammdaten!$A$3:$B$13,2,FALSE))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6.5" hidden="1" thickBot="1" x14ac:dyDescent="0.3">
      <c r="A16" s="150"/>
      <c r="B16" s="54"/>
      <c r="C16" s="11">
        <v>50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7"/>
    </row>
    <row r="17" spans="1:20" s="14" customFormat="1" ht="15.75" x14ac:dyDescent="0.25">
      <c r="A17" s="151" t="s">
        <v>16</v>
      </c>
      <c r="B17" s="18"/>
      <c r="C17" s="70">
        <f>SUMPRODUCT($B$10:$B$15,C10:C15)</f>
        <v>0</v>
      </c>
      <c r="D17" s="70">
        <f t="shared" ref="D17:Q17" si="0">SUMPRODUCT($B$10:$B$15,D10:D15)</f>
        <v>0</v>
      </c>
      <c r="E17" s="70">
        <f t="shared" si="0"/>
        <v>0</v>
      </c>
      <c r="F17" s="70">
        <f t="shared" si="0"/>
        <v>0</v>
      </c>
      <c r="G17" s="70">
        <f t="shared" si="0"/>
        <v>0</v>
      </c>
      <c r="H17" s="70">
        <f t="shared" si="0"/>
        <v>0</v>
      </c>
      <c r="I17" s="70">
        <f t="shared" si="0"/>
        <v>0</v>
      </c>
      <c r="J17" s="70">
        <f t="shared" si="0"/>
        <v>0</v>
      </c>
      <c r="K17" s="70">
        <f t="shared" si="0"/>
        <v>0</v>
      </c>
      <c r="L17" s="70">
        <f t="shared" si="0"/>
        <v>0</v>
      </c>
      <c r="M17" s="70">
        <f t="shared" si="0"/>
        <v>0</v>
      </c>
      <c r="N17" s="70">
        <f t="shared" si="0"/>
        <v>0</v>
      </c>
      <c r="O17" s="70">
        <f t="shared" si="0"/>
        <v>0</v>
      </c>
      <c r="P17" s="70">
        <f t="shared" si="0"/>
        <v>0</v>
      </c>
      <c r="Q17" s="70">
        <f t="shared" si="0"/>
        <v>0</v>
      </c>
    </row>
    <row r="18" spans="1:20" s="16" customFormat="1" ht="16.5" thickBot="1" x14ac:dyDescent="0.3">
      <c r="A18" s="78" t="s">
        <v>14</v>
      </c>
      <c r="B18" s="26"/>
      <c r="C18" s="71">
        <f t="shared" ref="C18:Q18" si="1">DAYS360(C6,C7)</f>
        <v>0</v>
      </c>
      <c r="D18" s="71">
        <f t="shared" si="1"/>
        <v>0</v>
      </c>
      <c r="E18" s="71">
        <f t="shared" si="1"/>
        <v>0</v>
      </c>
      <c r="F18" s="71">
        <f t="shared" si="1"/>
        <v>0</v>
      </c>
      <c r="G18" s="71">
        <f t="shared" si="1"/>
        <v>0</v>
      </c>
      <c r="H18" s="71">
        <f t="shared" si="1"/>
        <v>0</v>
      </c>
      <c r="I18" s="71">
        <f t="shared" si="1"/>
        <v>0</v>
      </c>
      <c r="J18" s="71">
        <f t="shared" si="1"/>
        <v>0</v>
      </c>
      <c r="K18" s="71">
        <f t="shared" si="1"/>
        <v>0</v>
      </c>
      <c r="L18" s="71">
        <f t="shared" si="1"/>
        <v>0</v>
      </c>
      <c r="M18" s="71">
        <f t="shared" si="1"/>
        <v>0</v>
      </c>
      <c r="N18" s="71">
        <f t="shared" si="1"/>
        <v>0</v>
      </c>
      <c r="O18" s="71">
        <f t="shared" si="1"/>
        <v>0</v>
      </c>
      <c r="P18" s="71">
        <f t="shared" si="1"/>
        <v>0</v>
      </c>
      <c r="Q18" s="87">
        <f t="shared" si="1"/>
        <v>0</v>
      </c>
    </row>
    <row r="19" spans="1:20" s="14" customFormat="1" ht="15.75" x14ac:dyDescent="0.25">
      <c r="A19" s="79" t="s">
        <v>32</v>
      </c>
      <c r="B19" s="58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88"/>
    </row>
    <row r="20" spans="1:20" s="14" customFormat="1" ht="15.75" x14ac:dyDescent="0.25">
      <c r="A20" s="80" t="s">
        <v>18</v>
      </c>
      <c r="B20" s="60"/>
      <c r="C20" s="74" t="str">
        <f t="shared" ref="C20:Q20" si="2">IF(ISBLANK(C$5),"",(C$17/C$5))</f>
        <v/>
      </c>
      <c r="D20" s="74" t="str">
        <f t="shared" si="2"/>
        <v/>
      </c>
      <c r="E20" s="74" t="str">
        <f t="shared" si="2"/>
        <v/>
      </c>
      <c r="F20" s="74" t="str">
        <f t="shared" si="2"/>
        <v/>
      </c>
      <c r="G20" s="74" t="str">
        <f t="shared" si="2"/>
        <v/>
      </c>
      <c r="H20" s="74" t="str">
        <f t="shared" si="2"/>
        <v/>
      </c>
      <c r="I20" s="74" t="str">
        <f t="shared" si="2"/>
        <v/>
      </c>
      <c r="J20" s="74" t="str">
        <f t="shared" si="2"/>
        <v/>
      </c>
      <c r="K20" s="74" t="str">
        <f t="shared" si="2"/>
        <v/>
      </c>
      <c r="L20" s="74" t="str">
        <f t="shared" si="2"/>
        <v/>
      </c>
      <c r="M20" s="74" t="str">
        <f t="shared" si="2"/>
        <v/>
      </c>
      <c r="N20" s="74" t="str">
        <f t="shared" si="2"/>
        <v/>
      </c>
      <c r="O20" s="74" t="str">
        <f t="shared" si="2"/>
        <v/>
      </c>
      <c r="P20" s="74" t="str">
        <f t="shared" si="2"/>
        <v/>
      </c>
      <c r="Q20" s="89" t="str">
        <f t="shared" si="2"/>
        <v/>
      </c>
    </row>
    <row r="21" spans="1:20" s="14" customFormat="1" ht="15.75" x14ac:dyDescent="0.25">
      <c r="A21" s="80" t="s">
        <v>19</v>
      </c>
      <c r="B21" s="60"/>
      <c r="C21" s="74" t="str">
        <f>IF(ISBLANK(C$5),"",C$17/C$5/360*C$18)</f>
        <v/>
      </c>
      <c r="D21" s="74" t="str">
        <f t="shared" ref="D21:Q21" si="3">IF(ISBLANK(D$5),"",D$17/D$5/360*D$18)</f>
        <v/>
      </c>
      <c r="E21" s="74" t="str">
        <f t="shared" si="3"/>
        <v/>
      </c>
      <c r="F21" s="74" t="str">
        <f t="shared" si="3"/>
        <v/>
      </c>
      <c r="G21" s="74" t="str">
        <f t="shared" si="3"/>
        <v/>
      </c>
      <c r="H21" s="74" t="str">
        <f t="shared" si="3"/>
        <v/>
      </c>
      <c r="I21" s="74" t="str">
        <f t="shared" si="3"/>
        <v/>
      </c>
      <c r="J21" s="74" t="str">
        <f t="shared" si="3"/>
        <v/>
      </c>
      <c r="K21" s="74" t="str">
        <f t="shared" si="3"/>
        <v/>
      </c>
      <c r="L21" s="74" t="str">
        <f t="shared" si="3"/>
        <v/>
      </c>
      <c r="M21" s="74" t="str">
        <f t="shared" si="3"/>
        <v/>
      </c>
      <c r="N21" s="74" t="str">
        <f t="shared" si="3"/>
        <v/>
      </c>
      <c r="O21" s="74" t="str">
        <f t="shared" si="3"/>
        <v/>
      </c>
      <c r="P21" s="74" t="str">
        <f t="shared" si="3"/>
        <v/>
      </c>
      <c r="Q21" s="89" t="str">
        <f t="shared" si="3"/>
        <v/>
      </c>
    </row>
    <row r="22" spans="1:20" s="14" customFormat="1" ht="19.5" customHeight="1" x14ac:dyDescent="0.25">
      <c r="A22" s="61" t="str">
        <f>Stammdaten!$A$20</f>
        <v>Min. Viehbesatz Durchschnitt Jahr - Weide</v>
      </c>
      <c r="B22" s="62">
        <f>Stammdaten!$C$20</f>
        <v>0.3</v>
      </c>
      <c r="C22" s="75" t="str">
        <f>IF(ISBLANK(C$5),"",IF(C21&lt;$B$29,"zu gering","OK"))</f>
        <v/>
      </c>
      <c r="D22" s="75" t="str">
        <f t="shared" ref="D22:Q22" si="4">IF(ISBLANK(D$5),"",IF(D21&lt;$B$29,"zu gering","OK"))</f>
        <v/>
      </c>
      <c r="E22" s="75" t="str">
        <f t="shared" si="4"/>
        <v/>
      </c>
      <c r="F22" s="75" t="str">
        <f t="shared" si="4"/>
        <v/>
      </c>
      <c r="G22" s="75" t="str">
        <f t="shared" si="4"/>
        <v/>
      </c>
      <c r="H22" s="75" t="str">
        <f t="shared" si="4"/>
        <v/>
      </c>
      <c r="I22" s="75" t="str">
        <f t="shared" si="4"/>
        <v/>
      </c>
      <c r="J22" s="75" t="str">
        <f t="shared" si="4"/>
        <v/>
      </c>
      <c r="K22" s="75" t="str">
        <f t="shared" si="4"/>
        <v/>
      </c>
      <c r="L22" s="75" t="str">
        <f t="shared" si="4"/>
        <v/>
      </c>
      <c r="M22" s="75" t="str">
        <f t="shared" si="4"/>
        <v/>
      </c>
      <c r="N22" s="75" t="str">
        <f t="shared" si="4"/>
        <v/>
      </c>
      <c r="O22" s="75" t="str">
        <f t="shared" si="4"/>
        <v/>
      </c>
      <c r="P22" s="75" t="str">
        <f t="shared" si="4"/>
        <v/>
      </c>
      <c r="Q22" s="75" t="str">
        <f t="shared" si="4"/>
        <v/>
      </c>
    </row>
    <row r="23" spans="1:20" s="14" customFormat="1" ht="19.5" customHeight="1" x14ac:dyDescent="0.25">
      <c r="A23" s="81" t="str">
        <f>Stammdaten!$A$17</f>
        <v>Max. Viehbesatz Durchschnitt Jahr - Weide</v>
      </c>
      <c r="B23" s="62">
        <f>Stammdaten!$C$17</f>
        <v>1</v>
      </c>
      <c r="C23" s="75" t="str">
        <f>IF(ISBLANK(C$5),"",IF(C21&gt;$B$23,"zu hoch","OK"))</f>
        <v/>
      </c>
      <c r="D23" s="75" t="str">
        <f t="shared" ref="D23:Q23" si="5">IF(ISBLANK(D$5),"",IF(D21&gt;$B$23,"zu hoch","OK"))</f>
        <v/>
      </c>
      <c r="E23" s="75" t="str">
        <f t="shared" si="5"/>
        <v/>
      </c>
      <c r="F23" s="75" t="str">
        <f t="shared" si="5"/>
        <v/>
      </c>
      <c r="G23" s="75" t="str">
        <f t="shared" si="5"/>
        <v/>
      </c>
      <c r="H23" s="75" t="str">
        <f t="shared" si="5"/>
        <v/>
      </c>
      <c r="I23" s="75" t="str">
        <f t="shared" si="5"/>
        <v/>
      </c>
      <c r="J23" s="75" t="str">
        <f t="shared" si="5"/>
        <v/>
      </c>
      <c r="K23" s="75" t="str">
        <f t="shared" si="5"/>
        <v/>
      </c>
      <c r="L23" s="75" t="str">
        <f t="shared" si="5"/>
        <v/>
      </c>
      <c r="M23" s="75" t="str">
        <f t="shared" si="5"/>
        <v/>
      </c>
      <c r="N23" s="75" t="str">
        <f t="shared" si="5"/>
        <v/>
      </c>
      <c r="O23" s="75" t="str">
        <f t="shared" si="5"/>
        <v/>
      </c>
      <c r="P23" s="75" t="str">
        <f t="shared" si="5"/>
        <v/>
      </c>
      <c r="Q23" s="75" t="str">
        <f t="shared" si="5"/>
        <v/>
      </c>
    </row>
    <row r="24" spans="1:20" s="14" customFormat="1" ht="15.75" x14ac:dyDescent="0.25">
      <c r="A24" s="81" t="str">
        <f>Stammdaten!$A$18</f>
        <v>Max. Viehbesatz Durchschnitt Jahr - Mähweide</v>
      </c>
      <c r="B24" s="62">
        <f>Stammdaten!$C$18</f>
        <v>0.5</v>
      </c>
      <c r="C24" s="75" t="str">
        <f>IF(ISBLANK(C$5),"",IF(C21&gt;$B$24,"zu hoch","OK"))</f>
        <v/>
      </c>
      <c r="D24" s="75" t="str">
        <f t="shared" ref="D24:Q24" si="6">IF(ISBLANK(D$5),"",IF(D21&gt;$B$24,"zu hoch","OK"))</f>
        <v/>
      </c>
      <c r="E24" s="75" t="str">
        <f t="shared" si="6"/>
        <v/>
      </c>
      <c r="F24" s="75" t="str">
        <f t="shared" si="6"/>
        <v/>
      </c>
      <c r="G24" s="75" t="str">
        <f t="shared" si="6"/>
        <v/>
      </c>
      <c r="H24" s="75" t="str">
        <f t="shared" si="6"/>
        <v/>
      </c>
      <c r="I24" s="75" t="str">
        <f t="shared" si="6"/>
        <v/>
      </c>
      <c r="J24" s="75" t="str">
        <f t="shared" si="6"/>
        <v/>
      </c>
      <c r="K24" s="75" t="str">
        <f t="shared" si="6"/>
        <v/>
      </c>
      <c r="L24" s="75" t="str">
        <f t="shared" si="6"/>
        <v/>
      </c>
      <c r="M24" s="75" t="str">
        <f t="shared" si="6"/>
        <v/>
      </c>
      <c r="N24" s="75" t="str">
        <f t="shared" si="6"/>
        <v/>
      </c>
      <c r="O24" s="75" t="str">
        <f t="shared" si="6"/>
        <v/>
      </c>
      <c r="P24" s="75" t="str">
        <f t="shared" si="6"/>
        <v/>
      </c>
      <c r="Q24" s="75" t="str">
        <f t="shared" si="6"/>
        <v/>
      </c>
    </row>
    <row r="25" spans="1:20" s="14" customFormat="1" ht="32.25" thickBot="1" x14ac:dyDescent="0.3">
      <c r="A25" s="82" t="str">
        <f>Stammdaten!$A$19</f>
        <v xml:space="preserve">Max. Viehbesatz pro Tag - ganzj. Beweidung, 15.11 - 30.04 (GMW) / 31.05.(GA) </v>
      </c>
      <c r="B25" s="64">
        <f>Stammdaten!$C$19</f>
        <v>0.6</v>
      </c>
      <c r="C25" s="76" t="str">
        <f>IF(ISBLANK(C$5),"",IF(C20&gt;$B$25,"zu hoch","OK"))</f>
        <v/>
      </c>
      <c r="D25" s="76" t="str">
        <f t="shared" ref="D25:Q25" si="7">IF(ISBLANK(D$5),"",IF(D20&gt;$B$25,"zu hoch","OK"))</f>
        <v/>
      </c>
      <c r="E25" s="76" t="str">
        <f t="shared" si="7"/>
        <v/>
      </c>
      <c r="F25" s="76" t="str">
        <f t="shared" si="7"/>
        <v/>
      </c>
      <c r="G25" s="76" t="str">
        <f t="shared" si="7"/>
        <v/>
      </c>
      <c r="H25" s="76" t="str">
        <f t="shared" si="7"/>
        <v/>
      </c>
      <c r="I25" s="76" t="str">
        <f t="shared" si="7"/>
        <v/>
      </c>
      <c r="J25" s="76" t="str">
        <f t="shared" si="7"/>
        <v/>
      </c>
      <c r="K25" s="76" t="str">
        <f t="shared" si="7"/>
        <v/>
      </c>
      <c r="L25" s="76" t="str">
        <f t="shared" si="7"/>
        <v/>
      </c>
      <c r="M25" s="76" t="str">
        <f t="shared" si="7"/>
        <v/>
      </c>
      <c r="N25" s="76" t="str">
        <f t="shared" si="7"/>
        <v/>
      </c>
      <c r="O25" s="76" t="str">
        <f t="shared" si="7"/>
        <v/>
      </c>
      <c r="P25" s="76" t="str">
        <f t="shared" si="7"/>
        <v/>
      </c>
      <c r="Q25" s="76" t="str">
        <f t="shared" si="7"/>
        <v/>
      </c>
    </row>
    <row r="26" spans="1:20" s="14" customFormat="1" ht="15.75" x14ac:dyDescent="0.25">
      <c r="A26" s="20" t="s">
        <v>33</v>
      </c>
      <c r="B26" s="21"/>
      <c r="C26" s="18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3"/>
    </row>
    <row r="27" spans="1:20" s="14" customFormat="1" ht="15.75" x14ac:dyDescent="0.25">
      <c r="A27" s="83" t="s">
        <v>31</v>
      </c>
      <c r="B27" s="19"/>
      <c r="C27" s="180" t="str">
        <f>IF(ISBLANK(C$5),"",C20*C18)</f>
        <v/>
      </c>
      <c r="D27" s="74" t="str">
        <f>IF(ISBLANK(D$5),"",D20*D18)</f>
        <v/>
      </c>
      <c r="E27" s="74" t="str">
        <f t="shared" ref="E27:Q27" si="8">IF(ISBLANK(E$5),"",E20*E18)</f>
        <v/>
      </c>
      <c r="F27" s="74" t="str">
        <f t="shared" si="8"/>
        <v/>
      </c>
      <c r="G27" s="74" t="str">
        <f t="shared" si="8"/>
        <v/>
      </c>
      <c r="H27" s="74" t="str">
        <f t="shared" si="8"/>
        <v/>
      </c>
      <c r="I27" s="74" t="str">
        <f t="shared" si="8"/>
        <v/>
      </c>
      <c r="J27" s="74" t="str">
        <f t="shared" si="8"/>
        <v/>
      </c>
      <c r="K27" s="74" t="str">
        <f t="shared" si="8"/>
        <v/>
      </c>
      <c r="L27" s="74" t="str">
        <f t="shared" si="8"/>
        <v/>
      </c>
      <c r="M27" s="74" t="str">
        <f t="shared" si="8"/>
        <v/>
      </c>
      <c r="N27" s="74" t="str">
        <f t="shared" si="8"/>
        <v/>
      </c>
      <c r="O27" s="74" t="str">
        <f t="shared" si="8"/>
        <v/>
      </c>
      <c r="P27" s="74" t="str">
        <f t="shared" si="8"/>
        <v/>
      </c>
      <c r="Q27" s="96" t="str">
        <f t="shared" si="8"/>
        <v/>
      </c>
    </row>
    <row r="28" spans="1:20" s="14" customFormat="1" ht="15.75" x14ac:dyDescent="0.25">
      <c r="A28" s="83" t="s">
        <v>19</v>
      </c>
      <c r="B28" s="19"/>
      <c r="C28" s="178">
        <f>SUM(C27:Q27)/360</f>
        <v>0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6"/>
      <c r="S28" s="6"/>
      <c r="T28" s="6"/>
    </row>
    <row r="29" spans="1:20" s="14" customFormat="1" ht="19.5" customHeight="1" x14ac:dyDescent="0.25">
      <c r="A29" s="66" t="str">
        <f>Stammdaten!$A$20</f>
        <v>Min. Viehbesatz Durchschnitt Jahr - Weide</v>
      </c>
      <c r="B29" s="67">
        <f>Stammdaten!$C$20</f>
        <v>0.3</v>
      </c>
      <c r="C29" s="176" t="str">
        <f>IF(ISBLANK(C$28),"",IF(C28&lt;$B$29,"zu gering","OK"))</f>
        <v>zu gering</v>
      </c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20" s="14" customFormat="1" ht="19.5" customHeight="1" x14ac:dyDescent="0.25">
      <c r="A30" s="84" t="str">
        <f>Stammdaten!$A$17</f>
        <v>Max. Viehbesatz Durchschnitt Jahr - Weide</v>
      </c>
      <c r="B30" s="67">
        <f>Stammdaten!$C$17</f>
        <v>1</v>
      </c>
      <c r="C30" s="176" t="str">
        <f>IF(ISBLANK(C$28),"",IF(C28&gt;$B$30,"zu hoch","OK"))</f>
        <v>OK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20" s="14" customFormat="1" ht="15.75" x14ac:dyDescent="0.25">
      <c r="A31" s="84" t="str">
        <f>Stammdaten!$A$18</f>
        <v>Max. Viehbesatz Durchschnitt Jahr - Mähweide</v>
      </c>
      <c r="B31" s="67">
        <f>Stammdaten!$C$18</f>
        <v>0.5</v>
      </c>
      <c r="C31" s="176" t="str">
        <f>IF(ISBLANK(C$28),"",IF(C28&gt;$B$31,"zu hoch","OK"))</f>
        <v>OK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20" s="14" customFormat="1" ht="32.25" thickBot="1" x14ac:dyDescent="0.3">
      <c r="A32" s="85" t="str">
        <f>Stammdaten!$A$19</f>
        <v xml:space="preserve">Max. Viehbesatz pro Tag - ganzj. Beweidung, 15.11 - 30.04 (GMW) / 31.05.(GA) </v>
      </c>
      <c r="B32" s="86">
        <f>Stammdaten!$C$19</f>
        <v>0.6</v>
      </c>
      <c r="C32" s="179" t="str">
        <f>IF(ISBLANK(C$28),"",IF(B32&gt;$B$32,"zu hoch","OK"))</f>
        <v>OK</v>
      </c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4" spans="1:1" hidden="1" x14ac:dyDescent="0.2"/>
    <row r="35" spans="1:1" ht="15.75" hidden="1" x14ac:dyDescent="0.25">
      <c r="A35" s="131" t="s">
        <v>0</v>
      </c>
    </row>
    <row r="36" spans="1:1" hidden="1" x14ac:dyDescent="0.2">
      <c r="A36" s="106" t="s">
        <v>93</v>
      </c>
    </row>
    <row r="37" spans="1:1" hidden="1" x14ac:dyDescent="0.2">
      <c r="A37" s="108" t="s">
        <v>2</v>
      </c>
    </row>
    <row r="38" spans="1:1" hidden="1" x14ac:dyDescent="0.2">
      <c r="A38" s="108" t="s">
        <v>62</v>
      </c>
    </row>
    <row r="39" spans="1:1" hidden="1" x14ac:dyDescent="0.2">
      <c r="A39" s="106" t="s">
        <v>72</v>
      </c>
    </row>
    <row r="40" spans="1:1" hidden="1" x14ac:dyDescent="0.2">
      <c r="A40" s="108" t="s">
        <v>4</v>
      </c>
    </row>
    <row r="41" spans="1:1" hidden="1" x14ac:dyDescent="0.2">
      <c r="A41" s="108" t="s">
        <v>5</v>
      </c>
    </row>
    <row r="42" spans="1:1" hidden="1" x14ac:dyDescent="0.2">
      <c r="A42" s="111" t="s">
        <v>73</v>
      </c>
    </row>
    <row r="43" spans="1:1" hidden="1" x14ac:dyDescent="0.2">
      <c r="A43" s="111" t="s">
        <v>74</v>
      </c>
    </row>
    <row r="44" spans="1:1" hidden="1" x14ac:dyDescent="0.2">
      <c r="A44" s="111" t="s">
        <v>3</v>
      </c>
    </row>
    <row r="45" spans="1:1" hidden="1" x14ac:dyDescent="0.2">
      <c r="A45" s="111" t="s">
        <v>71</v>
      </c>
    </row>
    <row r="46" spans="1:1" ht="15.75" hidden="1" thickBot="1" x14ac:dyDescent="0.25">
      <c r="A46" s="114" t="s">
        <v>70</v>
      </c>
    </row>
  </sheetData>
  <sheetProtection algorithmName="SHA-512" hashValue="clLMevKFQ55S7xEbnuaTPQ7BFMe7vCFlFlsqd23dr8c2pmaUwF0pEDCTwe7XK5xmrV6QVXXTyaHiZTWV2R0e+w==" saltValue="scEY64Q/RAGRrop6ZYXOcQ==" spinCount="100000" sheet="1" selectLockedCells="1"/>
  <phoneticPr fontId="3" type="noConversion"/>
  <dataValidations count="1">
    <dataValidation type="list" allowBlank="1" showInputMessage="1" showErrorMessage="1" sqref="A10:A15">
      <formula1>$A$36:$A$46</formula1>
    </dataValidation>
  </dataValidations>
  <pageMargins left="0.78740157480314965" right="0.78740157480314965" top="0.86614173228346458" bottom="0.70866141732283472" header="0.51181102362204722" footer="0.51181102362204722"/>
  <pageSetup paperSize="9" scale="68" orientation="landscape" r:id="rId1"/>
  <headerFooter alignWithMargins="0">
    <oddHeader>&amp;C&amp;14Berechnung Viehbesatz&amp;10
&amp;"Arial,Fett"&amp;14Artenreiches Grünland</oddHeader>
    <oddFooter>&amp;LAgrarumwelt, DLR RNH&amp;CStand 03-2018&amp;R&amp;A / &amp;F</oddFooter>
  </headerFooter>
  <colBreaks count="1" manualBreakCount="1">
    <brk id="11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O72"/>
  <sheetViews>
    <sheetView showGridLines="0" zoomScale="90" zoomScaleNormal="90" workbookViewId="0">
      <selection activeCell="A10" sqref="A10"/>
    </sheetView>
  </sheetViews>
  <sheetFormatPr baseColWidth="10" defaultRowHeight="15" x14ac:dyDescent="0.2"/>
  <cols>
    <col min="1" max="1" width="62.7109375" style="17" customWidth="1"/>
    <col min="2" max="2" width="8.42578125" style="17" customWidth="1"/>
    <col min="3" max="13" width="9.7109375" style="13" customWidth="1"/>
    <col min="14" max="16384" width="11.42578125" style="13"/>
  </cols>
  <sheetData>
    <row r="1" spans="1:14" ht="15.75" x14ac:dyDescent="0.2">
      <c r="A1" s="199" t="s">
        <v>89</v>
      </c>
    </row>
    <row r="2" spans="1:14" s="9" customFormat="1" ht="18" customHeight="1" x14ac:dyDescent="0.25">
      <c r="A2" s="91" t="s">
        <v>12</v>
      </c>
      <c r="B2" s="97"/>
      <c r="C2" s="213"/>
      <c r="D2" s="214"/>
      <c r="E2" s="213"/>
      <c r="F2" s="214"/>
      <c r="G2" s="213"/>
      <c r="H2" s="214"/>
      <c r="I2" s="213"/>
      <c r="J2" s="214"/>
      <c r="K2" s="213"/>
      <c r="L2" s="214"/>
      <c r="M2" s="213"/>
      <c r="N2" s="214"/>
    </row>
    <row r="3" spans="1:14" s="9" customFormat="1" ht="18" customHeight="1" x14ac:dyDescent="0.25">
      <c r="A3" s="47" t="s">
        <v>29</v>
      </c>
      <c r="B3" s="77"/>
      <c r="C3" s="215"/>
      <c r="D3" s="216"/>
      <c r="E3" s="215"/>
      <c r="F3" s="216"/>
      <c r="G3" s="215"/>
      <c r="H3" s="216"/>
      <c r="I3" s="215"/>
      <c r="J3" s="216"/>
      <c r="K3" s="215"/>
      <c r="L3" s="216"/>
      <c r="M3" s="215"/>
      <c r="N3" s="216"/>
    </row>
    <row r="4" spans="1:14" s="28" customFormat="1" ht="18" customHeight="1" x14ac:dyDescent="0.2">
      <c r="A4" s="98" t="s">
        <v>45</v>
      </c>
      <c r="B4" s="99"/>
      <c r="C4" s="202"/>
      <c r="D4" s="203"/>
      <c r="E4" s="202"/>
      <c r="F4" s="203"/>
      <c r="G4" s="202"/>
      <c r="H4" s="203"/>
      <c r="I4" s="202"/>
      <c r="J4" s="203"/>
      <c r="K4" s="202"/>
      <c r="L4" s="203"/>
      <c r="M4" s="202"/>
      <c r="N4" s="203"/>
    </row>
    <row r="5" spans="1:14" s="9" customFormat="1" ht="18" customHeight="1" thickBot="1" x14ac:dyDescent="0.3">
      <c r="A5" s="192" t="s">
        <v>28</v>
      </c>
      <c r="B5" s="77"/>
      <c r="C5" s="204"/>
      <c r="D5" s="205"/>
      <c r="E5" s="204"/>
      <c r="F5" s="205"/>
      <c r="G5" s="204"/>
      <c r="H5" s="205"/>
      <c r="I5" s="204"/>
      <c r="J5" s="205"/>
      <c r="K5" s="204"/>
      <c r="L5" s="205"/>
      <c r="M5" s="204"/>
      <c r="N5" s="205"/>
    </row>
    <row r="6" spans="1:14" ht="16.5" thickBot="1" x14ac:dyDescent="0.3">
      <c r="A6" s="142" t="s">
        <v>0</v>
      </c>
      <c r="B6" s="139" t="s">
        <v>1</v>
      </c>
      <c r="C6" s="24" t="s">
        <v>15</v>
      </c>
      <c r="D6" s="141" t="s">
        <v>53</v>
      </c>
      <c r="E6" s="140" t="s">
        <v>15</v>
      </c>
      <c r="F6" s="24" t="s">
        <v>53</v>
      </c>
      <c r="G6" s="24" t="s">
        <v>15</v>
      </c>
      <c r="H6" s="141" t="s">
        <v>53</v>
      </c>
      <c r="I6" s="140" t="s">
        <v>15</v>
      </c>
      <c r="J6" s="24" t="s">
        <v>53</v>
      </c>
      <c r="K6" s="24" t="s">
        <v>15</v>
      </c>
      <c r="L6" s="24" t="s">
        <v>53</v>
      </c>
      <c r="M6" s="24" t="s">
        <v>15</v>
      </c>
      <c r="N6" s="24" t="s">
        <v>53</v>
      </c>
    </row>
    <row r="7" spans="1:14" ht="15.75" hidden="1" x14ac:dyDescent="0.25">
      <c r="A7" s="149"/>
      <c r="B7" s="54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.75" x14ac:dyDescent="0.25">
      <c r="A8" s="155"/>
      <c r="B8" s="55" t="str">
        <f>IF(ISERROR(VLOOKUP(A8,Stammdaten!$A$3:$B$13,2,FALSE)),"",VLOOKUP(A8,Stammdaten!$A$3:$B$13,2,FALSE))</f>
        <v/>
      </c>
      <c r="C8" s="44"/>
      <c r="D8" s="25" t="str">
        <f>IF(ISBLANK(C8),"",C8*$B$8)</f>
        <v/>
      </c>
      <c r="E8" s="44"/>
      <c r="F8" s="25" t="str">
        <f>IF(ISBLANK(E8),"",E8*$B$8)</f>
        <v/>
      </c>
      <c r="G8" s="44"/>
      <c r="H8" s="25" t="str">
        <f>IF(ISBLANK(G8),"",G8*$B$8)</f>
        <v/>
      </c>
      <c r="I8" s="44"/>
      <c r="J8" s="25" t="str">
        <f>IF(ISBLANK(I8),"",I8*$B$8)</f>
        <v/>
      </c>
      <c r="K8" s="44"/>
      <c r="L8" s="25" t="str">
        <f>IF(ISBLANK(K8),"",K8*$B$8)</f>
        <v/>
      </c>
      <c r="M8" s="44"/>
      <c r="N8" s="25" t="str">
        <f>IF(ISBLANK(M8),"",M8*$B$8)</f>
        <v/>
      </c>
    </row>
    <row r="9" spans="1:14" ht="15.75" x14ac:dyDescent="0.25">
      <c r="A9" s="156"/>
      <c r="B9" s="55" t="str">
        <f>IF(ISERROR(VLOOKUP(A9,Stammdaten!$A$3:$B$13,2,FALSE)),"",VLOOKUP(A9,Stammdaten!$A$3:$B$13,2,FALSE))</f>
        <v/>
      </c>
      <c r="C9" s="44"/>
      <c r="D9" s="25" t="str">
        <f>IF(ISBLANK(C9),"",C9*$B$9)</f>
        <v/>
      </c>
      <c r="E9" s="43"/>
      <c r="F9" s="25" t="str">
        <f>IF(ISBLANK(E9),"",E9*$B$9)</f>
        <v/>
      </c>
      <c r="G9" s="43"/>
      <c r="H9" s="25" t="str">
        <f>IF(ISBLANK(G9),"",G9*$B$9)</f>
        <v/>
      </c>
      <c r="I9" s="43"/>
      <c r="J9" s="25" t="str">
        <f>IF(ISBLANK(I9),"",I9*$B$9)</f>
        <v/>
      </c>
      <c r="K9" s="43"/>
      <c r="L9" s="25" t="str">
        <f>IF(ISBLANK(K9),"",K9*$B$9)</f>
        <v/>
      </c>
      <c r="M9" s="43"/>
      <c r="N9" s="25" t="str">
        <f>IF(ISBLANK(M9),"",M9*$B$9)</f>
        <v/>
      </c>
    </row>
    <row r="10" spans="1:14" ht="17.25" customHeight="1" x14ac:dyDescent="0.25">
      <c r="A10" s="156"/>
      <c r="B10" s="55" t="str">
        <f>IF(ISERROR(VLOOKUP(A10,Stammdaten!$A$3:$B$13,2,FALSE)),"",VLOOKUP(A10,Stammdaten!$A$3:$B$13,2,FALSE))</f>
        <v/>
      </c>
      <c r="C10" s="44"/>
      <c r="D10" s="25" t="str">
        <f>IF(ISBLANK(C10),"",C10*$B$10)</f>
        <v/>
      </c>
      <c r="E10" s="43"/>
      <c r="F10" s="25" t="str">
        <f>IF(ISBLANK(E10),"",E10*$B$10)</f>
        <v/>
      </c>
      <c r="G10" s="43"/>
      <c r="H10" s="25" t="str">
        <f>IF(ISBLANK(G10),"",G10*$B$10)</f>
        <v/>
      </c>
      <c r="I10" s="43"/>
      <c r="J10" s="25" t="str">
        <f>IF(ISBLANK(I10),"",I10*$B$10)</f>
        <v/>
      </c>
      <c r="K10" s="43"/>
      <c r="L10" s="25" t="str">
        <f>IF(ISBLANK(K10),"",K10*$B$10)</f>
        <v/>
      </c>
      <c r="M10" s="43"/>
      <c r="N10" s="25" t="str">
        <f>IF(ISBLANK(M10),"",M10*$B$10)</f>
        <v/>
      </c>
    </row>
    <row r="11" spans="1:14" ht="17.25" customHeight="1" x14ac:dyDescent="0.25">
      <c r="A11" s="173"/>
      <c r="B11" s="55" t="str">
        <f>IF(ISERROR(VLOOKUP(A11,Stammdaten!$A$3:$B$13,2,FALSE)),"",VLOOKUP(A11,Stammdaten!$A$3:$B$13,2,FALSE))</f>
        <v/>
      </c>
      <c r="C11" s="44"/>
      <c r="D11" s="25" t="str">
        <f>IF(ISBLANK(C11),"",C11*$B$11)</f>
        <v/>
      </c>
      <c r="E11" s="174"/>
      <c r="F11" s="25" t="str">
        <f>IF(ISBLANK(E11),"",E11*$B$11)</f>
        <v/>
      </c>
      <c r="G11" s="174"/>
      <c r="H11" s="25" t="str">
        <f>IF(ISBLANK(G11),"",G11*$B$11)</f>
        <v/>
      </c>
      <c r="I11" s="174"/>
      <c r="J11" s="25" t="str">
        <f>IF(ISBLANK(I11),"",I11*$B$11)</f>
        <v/>
      </c>
      <c r="K11" s="174"/>
      <c r="L11" s="25" t="str">
        <f>IF(ISBLANK(K11),"",K11*$B$11)</f>
        <v/>
      </c>
      <c r="M11" s="174"/>
      <c r="N11" s="25" t="str">
        <f>IF(ISBLANK(M11),"",M11*$B$11)</f>
        <v/>
      </c>
    </row>
    <row r="12" spans="1:14" ht="17.25" customHeight="1" x14ac:dyDescent="0.25">
      <c r="A12" s="173"/>
      <c r="B12" s="55" t="str">
        <f>IF(ISERROR(VLOOKUP(A12,Stammdaten!$A$3:$B$13,2,FALSE)),"",VLOOKUP(A12,Stammdaten!$A$3:$B$13,2,FALSE))</f>
        <v/>
      </c>
      <c r="C12" s="44"/>
      <c r="D12" s="25" t="str">
        <f>IF(ISBLANK(C12),"",C12*$B$12)</f>
        <v/>
      </c>
      <c r="E12" s="174"/>
      <c r="F12" s="25" t="str">
        <f>IF(ISBLANK(E12),"",E12*$B$12)</f>
        <v/>
      </c>
      <c r="G12" s="174"/>
      <c r="H12" s="25" t="str">
        <f>IF(ISBLANK(G12),"",G12*$B$12)</f>
        <v/>
      </c>
      <c r="I12" s="174"/>
      <c r="J12" s="25" t="str">
        <f>IF(ISBLANK(I12),"",I12*$B$12)</f>
        <v/>
      </c>
      <c r="K12" s="174"/>
      <c r="L12" s="25" t="str">
        <f>IF(ISBLANK(K12),"",K12*$B$12)</f>
        <v/>
      </c>
      <c r="M12" s="174"/>
      <c r="N12" s="25" t="str">
        <f>IF(ISBLANK(M12),"",M12*$B$12)</f>
        <v/>
      </c>
    </row>
    <row r="13" spans="1:14" ht="16.5" thickBot="1" x14ac:dyDescent="0.3">
      <c r="A13" s="157"/>
      <c r="B13" s="55" t="str">
        <f>IF(ISERROR(VLOOKUP(A13,Stammdaten!$A$3:$B$13,2,FALSE)),"",VLOOKUP(A13,Stammdaten!$A$3:$B$13,2,FALSE))</f>
        <v/>
      </c>
      <c r="C13" s="44"/>
      <c r="D13" s="25" t="str">
        <f>IF(ISBLANK(C13),"",C13*$B$13)</f>
        <v/>
      </c>
      <c r="E13" s="45"/>
      <c r="F13" s="25" t="str">
        <f>IF(ISBLANK(E13),"",E13*$B$13)</f>
        <v/>
      </c>
      <c r="G13" s="45"/>
      <c r="H13" s="25" t="str">
        <f>IF(ISBLANK(G13),"",G13*$B$13)</f>
        <v/>
      </c>
      <c r="I13" s="45"/>
      <c r="J13" s="25" t="str">
        <f>IF(ISBLANK(I13),"",I13*$B$13)</f>
        <v/>
      </c>
      <c r="K13" s="45"/>
      <c r="L13" s="25" t="str">
        <f>IF(ISBLANK(K13),"",K13*$B$13)</f>
        <v/>
      </c>
      <c r="M13" s="45"/>
      <c r="N13" s="25" t="str">
        <f>IF(ISBLANK(M13),"",M13*$B$13)</f>
        <v/>
      </c>
    </row>
    <row r="14" spans="1:14" ht="16.5" hidden="1" thickBot="1" x14ac:dyDescent="0.3">
      <c r="A14" s="152"/>
      <c r="B14" s="54"/>
      <c r="C14" s="44">
        <v>50</v>
      </c>
      <c r="D14" s="25">
        <f>IF(ISBLANK(C14),"",C14*B14)</f>
        <v>0</v>
      </c>
      <c r="E14" s="7"/>
      <c r="F14" s="25" t="str">
        <f>IF(ISBLANK(E14),"",E14*D14)</f>
        <v/>
      </c>
      <c r="G14" s="7"/>
      <c r="H14" s="25" t="str">
        <f>IF(ISBLANK(G14),"",G14*F14)</f>
        <v/>
      </c>
      <c r="I14" s="7"/>
      <c r="J14" s="25" t="str">
        <f>IF(ISBLANK(I14),"",I14*H14)</f>
        <v/>
      </c>
      <c r="K14" s="7"/>
      <c r="L14" s="25" t="str">
        <f>IF(ISBLANK(K14),"",K14*J14)</f>
        <v/>
      </c>
      <c r="M14" s="7"/>
      <c r="N14" s="25" t="str">
        <f>IF(ISBLANK(M14),"",M14*L14)</f>
        <v/>
      </c>
    </row>
    <row r="15" spans="1:14" s="14" customFormat="1" ht="15.75" x14ac:dyDescent="0.25">
      <c r="A15" s="148" t="s">
        <v>16</v>
      </c>
      <c r="B15" s="18"/>
      <c r="C15" s="206">
        <f>SUM(D8:D14)</f>
        <v>0</v>
      </c>
      <c r="D15" s="207"/>
      <c r="E15" s="206">
        <f>SUM(F8:F14)</f>
        <v>0</v>
      </c>
      <c r="F15" s="207"/>
      <c r="G15" s="206">
        <f>SUM(H8:H14)</f>
        <v>0</v>
      </c>
      <c r="H15" s="207"/>
      <c r="I15" s="206">
        <f>SUM(J8:J14)</f>
        <v>0</v>
      </c>
      <c r="J15" s="207"/>
      <c r="K15" s="206">
        <f>SUM(L8:L14)</f>
        <v>0</v>
      </c>
      <c r="L15" s="207"/>
      <c r="M15" s="206">
        <f>SUM(N8:N14)</f>
        <v>0</v>
      </c>
      <c r="N15" s="207"/>
    </row>
    <row r="16" spans="1:14" s="14" customFormat="1" ht="15.75" x14ac:dyDescent="0.25">
      <c r="A16" s="59" t="s">
        <v>18</v>
      </c>
      <c r="B16" s="60"/>
      <c r="C16" s="217" t="str">
        <f>IF(ISBLANK(C$5),"",(C15/C$5))</f>
        <v/>
      </c>
      <c r="D16" s="218"/>
      <c r="E16" s="217" t="str">
        <f>IF(ISBLANK(E$5),"",(E15/E$5))</f>
        <v/>
      </c>
      <c r="F16" s="218"/>
      <c r="G16" s="217" t="str">
        <f>IF(ISBLANK(G$5),"",(G15/G$5))</f>
        <v/>
      </c>
      <c r="H16" s="218"/>
      <c r="I16" s="217" t="str">
        <f>IF(ISBLANK(I$5),"",(I15/I$5))</f>
        <v/>
      </c>
      <c r="J16" s="218"/>
      <c r="K16" s="217" t="str">
        <f>IF(ISBLANK(K$5),"",(K15/K$5))</f>
        <v/>
      </c>
      <c r="L16" s="218"/>
      <c r="M16" s="217" t="str">
        <f>IF(ISBLANK(M$5),"",(M15/M$5))</f>
        <v/>
      </c>
      <c r="N16" s="218"/>
    </row>
    <row r="17" spans="1:15" s="14" customFormat="1" ht="19.5" customHeight="1" x14ac:dyDescent="0.25">
      <c r="A17" s="61" t="str">
        <f>Stammdaten!$A$21</f>
        <v>Min. Viehbesatz pro Tag</v>
      </c>
      <c r="B17" s="62">
        <f>Stammdaten!$D$21</f>
        <v>0.3</v>
      </c>
      <c r="C17" s="208" t="str">
        <f>IF(ISBLANK(C$5),"",IF(C16&lt;$B$17,"Falsch","OK"))</f>
        <v/>
      </c>
      <c r="D17" s="209"/>
      <c r="E17" s="208" t="str">
        <f>IF(ISBLANK(E$5),"",IF(E16&lt;$B$17,"Falsch","OK"))</f>
        <v/>
      </c>
      <c r="F17" s="209"/>
      <c r="G17" s="208" t="str">
        <f>IF(ISBLANK(G$5),"",IF(G16&lt;$B$17,"Falsch","OK"))</f>
        <v/>
      </c>
      <c r="H17" s="209"/>
      <c r="I17" s="208" t="str">
        <f>IF(ISBLANK(I$5),"",IF(I16&lt;$B$17,"Falsch","OK"))</f>
        <v/>
      </c>
      <c r="J17" s="209"/>
      <c r="K17" s="208" t="str">
        <f>IF(ISBLANK(K$5),"",IF(K16&lt;$B$17,"Falsch","OK"))</f>
        <v/>
      </c>
      <c r="L17" s="209"/>
      <c r="M17" s="208" t="str">
        <f>IF(ISBLANK(M$5),"",IF(M16&lt;$B$17,"Falsch","OK"))</f>
        <v/>
      </c>
      <c r="N17" s="209"/>
    </row>
    <row r="18" spans="1:15" s="14" customFormat="1" ht="15.75" x14ac:dyDescent="0.25">
      <c r="A18" s="197" t="str">
        <f>Stammdaten!$A$22</f>
        <v>Max. Viehbesatz pro Tag</v>
      </c>
      <c r="B18" s="198">
        <f>Stammdaten!$D$25</f>
        <v>1.4</v>
      </c>
      <c r="C18" s="208" t="str">
        <f>IF(ISBLANK(C$5),"",IF(C16&gt;$B$18,"Falsch","OK"))</f>
        <v/>
      </c>
      <c r="D18" s="209"/>
      <c r="E18" s="208" t="str">
        <f>IF(ISBLANK(E$5),"",IF(E16&gt;$B$18,"Falsch","OK"))</f>
        <v/>
      </c>
      <c r="F18" s="209"/>
      <c r="G18" s="208" t="str">
        <f>IF(ISBLANK(G$5),"",IF(G16&gt;$B$18,"Falsch","OK"))</f>
        <v/>
      </c>
      <c r="H18" s="209"/>
      <c r="I18" s="208" t="str">
        <f>IF(ISBLANK(I$5),"",IF(I16&gt;$B$18,"Falsch","OK"))</f>
        <v/>
      </c>
      <c r="J18" s="209"/>
      <c r="K18" s="208" t="str">
        <f>IF(ISBLANK(K$5),"",IF(K16&gt;$B$18,"Falsch","OK"))</f>
        <v/>
      </c>
      <c r="L18" s="209"/>
      <c r="M18" s="208" t="str">
        <f>IF(ISBLANK(M$5),"",IF(M16&gt;$B$18,"Falsch","OK"))</f>
        <v/>
      </c>
      <c r="N18" s="209"/>
    </row>
    <row r="19" spans="1:15" s="14" customFormat="1" ht="16.5" thickBot="1" x14ac:dyDescent="0.3">
      <c r="A19" s="193" t="str">
        <f>Stammdaten!A23</f>
        <v>Max. Viehbesatz pro Tag Zusatzmodul Extensiv</v>
      </c>
      <c r="B19" s="191">
        <f>Stammdaten!D23</f>
        <v>1</v>
      </c>
      <c r="C19" s="211" t="str">
        <f>IF(ISBLANK(C$5),"",IF(C16&gt;$B$19,"Falsch","OK"))</f>
        <v/>
      </c>
      <c r="D19" s="212"/>
      <c r="E19" s="211" t="str">
        <f>IF(ISBLANK(E$5),"",IF(E16&gt;$B$19,"Falsch","OK"))</f>
        <v/>
      </c>
      <c r="F19" s="212"/>
      <c r="G19" s="211" t="str">
        <f>IF(ISBLANK(G$5),"",IF(G16&gt;$B$19,"Falsch","OK"))</f>
        <v/>
      </c>
      <c r="H19" s="212"/>
      <c r="I19" s="211" t="str">
        <f>IF(ISBLANK(I$5),"",IF(I16&gt;$B$19,"Falsch","OK"))</f>
        <v/>
      </c>
      <c r="J19" s="212"/>
      <c r="K19" s="211" t="str">
        <f>IF(ISBLANK(K$5),"",IF(K16&gt;$B$19,"Falsch","OK"))</f>
        <v/>
      </c>
      <c r="L19" s="212"/>
      <c r="M19" s="211" t="str">
        <f>IF(ISBLANK(M$5),"",IF(M16&gt;$B$19,"Falsch","OK"))</f>
        <v/>
      </c>
      <c r="N19" s="212"/>
    </row>
    <row r="20" spans="1:15" s="14" customFormat="1" x14ac:dyDescent="0.2"/>
    <row r="21" spans="1:15" s="14" customFormat="1" x14ac:dyDescent="0.2"/>
    <row r="22" spans="1:15" s="14" customFormat="1" ht="47.25" customHeight="1" x14ac:dyDescent="0.2">
      <c r="A22" s="210" t="s">
        <v>92</v>
      </c>
      <c r="B22" s="210"/>
      <c r="C22" s="210"/>
      <c r="D22" s="210"/>
    </row>
    <row r="23" spans="1:15" s="14" customFormat="1" ht="15.75" x14ac:dyDescent="0.25">
      <c r="A23" s="91" t="s">
        <v>12</v>
      </c>
      <c r="B23" s="97"/>
      <c r="C23" s="213"/>
      <c r="D23" s="214"/>
      <c r="E23" s="213"/>
      <c r="F23" s="214"/>
      <c r="G23" s="213"/>
      <c r="H23" s="214"/>
      <c r="I23" s="213"/>
      <c r="J23" s="214"/>
      <c r="K23" s="213"/>
      <c r="L23" s="214"/>
      <c r="M23" s="213"/>
      <c r="N23" s="214"/>
    </row>
    <row r="24" spans="1:15" s="14" customFormat="1" ht="15.75" x14ac:dyDescent="0.25">
      <c r="A24" s="47" t="s">
        <v>29</v>
      </c>
      <c r="B24" s="77"/>
      <c r="C24" s="215"/>
      <c r="D24" s="216"/>
      <c r="E24" s="215"/>
      <c r="F24" s="216"/>
      <c r="G24" s="215"/>
      <c r="H24" s="216"/>
      <c r="I24" s="215"/>
      <c r="J24" s="216"/>
      <c r="K24" s="215"/>
      <c r="L24" s="216"/>
      <c r="M24" s="215"/>
      <c r="N24" s="216"/>
    </row>
    <row r="25" spans="1:15" x14ac:dyDescent="0.2">
      <c r="A25" s="98" t="s">
        <v>45</v>
      </c>
      <c r="B25" s="99"/>
      <c r="C25" s="202"/>
      <c r="D25" s="203"/>
      <c r="E25" s="202"/>
      <c r="F25" s="203"/>
      <c r="G25" s="202"/>
      <c r="H25" s="203"/>
      <c r="I25" s="202"/>
      <c r="J25" s="203"/>
      <c r="K25" s="202"/>
      <c r="L25" s="203"/>
      <c r="M25" s="202"/>
      <c r="N25" s="203"/>
    </row>
    <row r="26" spans="1:15" ht="16.5" thickBot="1" x14ac:dyDescent="0.3">
      <c r="A26" s="49" t="s">
        <v>59</v>
      </c>
      <c r="B26" s="77"/>
      <c r="C26" s="204"/>
      <c r="D26" s="205"/>
      <c r="E26" s="204"/>
      <c r="F26" s="205"/>
      <c r="G26" s="204"/>
      <c r="H26" s="205"/>
      <c r="I26" s="204"/>
      <c r="J26" s="205"/>
      <c r="K26" s="204"/>
      <c r="L26" s="205"/>
      <c r="M26" s="204"/>
      <c r="N26" s="205"/>
    </row>
    <row r="27" spans="1:15" ht="16.5" thickBot="1" x14ac:dyDescent="0.3">
      <c r="A27" s="144" t="s">
        <v>68</v>
      </c>
      <c r="B27" s="138" t="s">
        <v>55</v>
      </c>
      <c r="C27" s="137" t="str">
        <f>C6</f>
        <v>Tiere</v>
      </c>
      <c r="D27" s="24" t="str">
        <f>D6</f>
        <v>Summe</v>
      </c>
      <c r="E27" s="137" t="str">
        <f>E6</f>
        <v>Tiere</v>
      </c>
      <c r="F27" s="24" t="str">
        <f>F6</f>
        <v>Summe</v>
      </c>
      <c r="G27" s="15" t="str">
        <f t="shared" ref="G27:N27" si="0">G6</f>
        <v>Tiere</v>
      </c>
      <c r="H27" s="24" t="str">
        <f t="shared" si="0"/>
        <v>Summe</v>
      </c>
      <c r="I27" s="24" t="str">
        <f t="shared" si="0"/>
        <v>Tiere</v>
      </c>
      <c r="J27" s="15" t="str">
        <f t="shared" si="0"/>
        <v>Summe</v>
      </c>
      <c r="K27" s="137" t="str">
        <f t="shared" si="0"/>
        <v>Tiere</v>
      </c>
      <c r="L27" s="137" t="str">
        <f t="shared" si="0"/>
        <v>Summe</v>
      </c>
      <c r="M27" s="137" t="str">
        <f t="shared" si="0"/>
        <v>Tiere</v>
      </c>
      <c r="N27" s="137" t="str">
        <f t="shared" si="0"/>
        <v>Summe</v>
      </c>
      <c r="O27" s="143"/>
    </row>
    <row r="28" spans="1:15" ht="15.75" x14ac:dyDescent="0.25">
      <c r="A28" s="155"/>
      <c r="B28" s="136" t="str">
        <f>IF(ISERROR(VLOOKUP(A28,Stammdaten!$A$37:$B$54,2,FALSE)),"",VLOOKUP(A28,Stammdaten!$A$37:$B$54,2,FALSE))</f>
        <v/>
      </c>
      <c r="C28" s="46"/>
      <c r="D28" s="25" t="str">
        <f>IF(ISBLANK(C28),"",C28*$B$28)</f>
        <v/>
      </c>
      <c r="E28" s="46"/>
      <c r="F28" s="25" t="str">
        <f>IF(ISBLANK(E28),"",E28*$B$28)</f>
        <v/>
      </c>
      <c r="G28" s="46"/>
      <c r="H28" s="25" t="str">
        <f>IF(ISBLANK(G28),"",G28*$B$28)</f>
        <v/>
      </c>
      <c r="I28" s="46"/>
      <c r="J28" s="25" t="str">
        <f>IF(ISBLANK(I28),"",I28*$B$28)</f>
        <v/>
      </c>
      <c r="K28" s="46"/>
      <c r="L28" s="25" t="str">
        <f>IF(ISBLANK(K28),"",K28*$B$28)</f>
        <v/>
      </c>
      <c r="M28" s="46"/>
      <c r="N28" s="25" t="str">
        <f>IF(ISBLANK(M28),"",M28*$B$28)</f>
        <v/>
      </c>
    </row>
    <row r="29" spans="1:15" ht="15.75" x14ac:dyDescent="0.25">
      <c r="A29" s="156"/>
      <c r="B29" s="136" t="str">
        <f>IF(ISERROR(VLOOKUP(A29,Stammdaten!$A$37:$B$54,2,FALSE)),"",VLOOKUP(A29,Stammdaten!$A$37:$B$54,2,FALSE))</f>
        <v/>
      </c>
      <c r="C29" s="46"/>
      <c r="D29" s="25" t="str">
        <f>IF(ISBLANK(C29),"",C29*$B$29)</f>
        <v/>
      </c>
      <c r="E29" s="46"/>
      <c r="F29" s="25" t="str">
        <f>IF(ISBLANK(E29),"",E29*$B$29)</f>
        <v/>
      </c>
      <c r="G29" s="46"/>
      <c r="H29" s="25" t="str">
        <f>IF(ISBLANK(G29),"",G29*$B$29)</f>
        <v/>
      </c>
      <c r="I29" s="46"/>
      <c r="J29" s="25" t="str">
        <f>IF(ISBLANK(I29),"",I29*$B$29)</f>
        <v/>
      </c>
      <c r="K29" s="46"/>
      <c r="L29" s="25" t="str">
        <f>IF(ISBLANK(K29),"",K29*$B$29)</f>
        <v/>
      </c>
      <c r="M29" s="46"/>
      <c r="N29" s="25" t="str">
        <f>IF(ISBLANK(M29),"",M29*$B$29)</f>
        <v/>
      </c>
    </row>
    <row r="30" spans="1:15" ht="15.75" x14ac:dyDescent="0.25">
      <c r="A30" s="156"/>
      <c r="B30" s="136" t="str">
        <f>IF(ISERROR(VLOOKUP(A30,Stammdaten!$A$37:$B$54,2,FALSE)),"",VLOOKUP(A30,Stammdaten!$A$37:$B$54,2,FALSE))</f>
        <v/>
      </c>
      <c r="C30" s="46"/>
      <c r="D30" s="25" t="str">
        <f>IF(ISBLANK(C30),"",C30*$B$30)</f>
        <v/>
      </c>
      <c r="E30" s="44"/>
      <c r="F30" s="25" t="str">
        <f>IF(ISBLANK(E30),"",E30*$B$30)</f>
        <v/>
      </c>
      <c r="G30" s="44"/>
      <c r="H30" s="25" t="str">
        <f>IF(ISBLANK(G30),"",G30*$B$30)</f>
        <v/>
      </c>
      <c r="I30" s="44"/>
      <c r="J30" s="25" t="str">
        <f>IF(ISBLANK(I30),"",I30*$B$30)</f>
        <v/>
      </c>
      <c r="K30" s="44"/>
      <c r="L30" s="25" t="str">
        <f>IF(ISBLANK(K30),"",K30*$B$30)</f>
        <v/>
      </c>
      <c r="M30" s="44"/>
      <c r="N30" s="25" t="str">
        <f>IF(ISBLANK(M30),"",M30*$B$30)</f>
        <v/>
      </c>
    </row>
    <row r="31" spans="1:15" ht="15.75" x14ac:dyDescent="0.25">
      <c r="A31" s="156"/>
      <c r="B31" s="136" t="str">
        <f>IF(ISERROR(VLOOKUP(A31,Stammdaten!$A$37:$B$54,2,FALSE)),"",VLOOKUP(A31,Stammdaten!$A$37:$B$54,2,FALSE))</f>
        <v/>
      </c>
      <c r="C31" s="46"/>
      <c r="D31" s="25" t="str">
        <f>IF(ISBLANK(C31),"",C31*$B$31)</f>
        <v/>
      </c>
      <c r="E31" s="44"/>
      <c r="F31" s="25" t="str">
        <f>IF(ISBLANK(E31),"",E31*$B$31)</f>
        <v/>
      </c>
      <c r="G31" s="44"/>
      <c r="H31" s="25" t="str">
        <f>IF(ISBLANK(G31),"",G31*$B$31)</f>
        <v/>
      </c>
      <c r="I31" s="44"/>
      <c r="J31" s="25" t="str">
        <f>IF(ISBLANK(I31),"",I31*$B$31)</f>
        <v/>
      </c>
      <c r="K31" s="44"/>
      <c r="L31" s="25" t="str">
        <f>IF(ISBLANK(K31),"",K31*$B$31)</f>
        <v/>
      </c>
      <c r="M31" s="44"/>
      <c r="N31" s="25" t="str">
        <f>IF(ISBLANK(M31),"",M31*$B$31)</f>
        <v/>
      </c>
    </row>
    <row r="32" spans="1:15" ht="15.75" x14ac:dyDescent="0.25">
      <c r="A32" s="156"/>
      <c r="B32" s="136" t="str">
        <f>IF(ISERROR(VLOOKUP(A32,Stammdaten!$A$37:$B$54,2,FALSE)),"",VLOOKUP(A32,Stammdaten!$A$37:$B$54,2,FALSE))</f>
        <v/>
      </c>
      <c r="C32" s="46"/>
      <c r="D32" s="25" t="str">
        <f>IF(ISBLANK(C32),"",C32*$B$32)</f>
        <v/>
      </c>
      <c r="E32" s="44"/>
      <c r="F32" s="25" t="str">
        <f>IF(ISBLANK(E32),"",E32*$B$32)</f>
        <v/>
      </c>
      <c r="G32" s="44"/>
      <c r="H32" s="25" t="str">
        <f>IF(ISBLANK(G32),"",G32*$B$32)</f>
        <v/>
      </c>
      <c r="I32" s="44"/>
      <c r="J32" s="25" t="str">
        <f>IF(ISBLANK(I32),"",I32*$B$32)</f>
        <v/>
      </c>
      <c r="K32" s="44"/>
      <c r="L32" s="25" t="str">
        <f>IF(ISBLANK(K32),"",K32*$B$32)</f>
        <v/>
      </c>
      <c r="M32" s="44"/>
      <c r="N32" s="25" t="str">
        <f>IF(ISBLANK(M32),"",M32*$B$32)</f>
        <v/>
      </c>
    </row>
    <row r="33" spans="1:14" ht="16.5" thickBot="1" x14ac:dyDescent="0.3">
      <c r="A33" s="157"/>
      <c r="B33" s="136" t="str">
        <f>IF(ISERROR(VLOOKUP(A33,Stammdaten!$A$37:$B$54,2,FALSE)),"",VLOOKUP(A33,Stammdaten!$A$37:$B$54,2,FALSE))</f>
        <v/>
      </c>
      <c r="C33" s="46"/>
      <c r="D33" s="25" t="str">
        <f>IF(ISBLANK(C33),"",C33*$B$33)</f>
        <v/>
      </c>
      <c r="E33" s="44"/>
      <c r="F33" s="25" t="str">
        <f>IF(ISBLANK(E33),"",E33*$B$33)</f>
        <v/>
      </c>
      <c r="G33" s="44"/>
      <c r="H33" s="25" t="str">
        <f>IF(ISBLANK(G33),"",G33*$B$33)</f>
        <v/>
      </c>
      <c r="I33" s="44"/>
      <c r="J33" s="25" t="str">
        <f>IF(ISBLANK(I33),"",I33*$B$33)</f>
        <v/>
      </c>
      <c r="K33" s="44"/>
      <c r="L33" s="25" t="str">
        <f>IF(ISBLANK(K33),"",K33*$B$33)</f>
        <v/>
      </c>
      <c r="M33" s="44"/>
      <c r="N33" s="25" t="str">
        <f>IF(ISBLANK(M33),"",M33*$B$33)</f>
        <v/>
      </c>
    </row>
    <row r="34" spans="1:14" ht="16.5" thickBot="1" x14ac:dyDescent="0.3">
      <c r="A34" s="38" t="s">
        <v>58</v>
      </c>
      <c r="B34" s="18"/>
      <c r="C34" s="206">
        <f>SUM(D28:D33)</f>
        <v>0</v>
      </c>
      <c r="D34" s="207"/>
      <c r="E34" s="206">
        <f>SUM(F28:F33)</f>
        <v>0</v>
      </c>
      <c r="F34" s="207"/>
      <c r="G34" s="206">
        <f>SUM(H28:H33)</f>
        <v>0</v>
      </c>
      <c r="H34" s="207"/>
      <c r="I34" s="206">
        <f>SUM(J28:J33)</f>
        <v>0</v>
      </c>
      <c r="J34" s="207"/>
      <c r="K34" s="206">
        <f>SUM(L28:L33)</f>
        <v>0</v>
      </c>
      <c r="L34" s="207"/>
      <c r="M34" s="206">
        <f>SUM(N28:N33)</f>
        <v>0</v>
      </c>
      <c r="N34" s="207"/>
    </row>
    <row r="35" spans="1:14" ht="15.75" x14ac:dyDescent="0.25">
      <c r="A35" s="38" t="s">
        <v>60</v>
      </c>
      <c r="B35" s="18"/>
      <c r="C35" s="206" t="str">
        <f>IF(ISBLANK(C$26),"",C34/C26)</f>
        <v/>
      </c>
      <c r="D35" s="207"/>
      <c r="E35" s="206" t="str">
        <f>IF(ISBLANK(E$26),"",E34/E26)</f>
        <v/>
      </c>
      <c r="F35" s="207"/>
      <c r="G35" s="206" t="str">
        <f>IF(ISBLANK(G$26),"",G34/G26)</f>
        <v/>
      </c>
      <c r="H35" s="207"/>
      <c r="I35" s="206" t="str">
        <f>IF(ISBLANK(I$26),"",I34/I26)</f>
        <v/>
      </c>
      <c r="J35" s="207"/>
      <c r="K35" s="206" t="str">
        <f>IF(ISBLANK(K$26),"",K34/K26)</f>
        <v/>
      </c>
      <c r="L35" s="207"/>
      <c r="M35" s="206" t="str">
        <f>IF(ISBLANK(M$26),"",M34/M26)</f>
        <v/>
      </c>
      <c r="N35" s="207"/>
    </row>
    <row r="36" spans="1:14" ht="15.75" x14ac:dyDescent="0.25">
      <c r="A36" s="100" t="str">
        <f>Stammdaten!$A$25</f>
        <v>Max. GVE pro ha</v>
      </c>
      <c r="B36" s="102">
        <f>Stammdaten!$D$25</f>
        <v>1.4</v>
      </c>
      <c r="C36" s="208" t="str">
        <f>IF(ISBLANK(C$26),"",IF(C35&gt;$B$36,"Falsch","OK"))</f>
        <v/>
      </c>
      <c r="D36" s="209"/>
      <c r="E36" s="208" t="str">
        <f>IF(ISBLANK(E$26),"",IF(E35&gt;$B$36,"Falsch","OK"))</f>
        <v/>
      </c>
      <c r="F36" s="209"/>
      <c r="G36" s="208" t="str">
        <f>IF(ISBLANK(G$26),"",IF(G35&gt;$B$36,"Falsch","OK"))</f>
        <v/>
      </c>
      <c r="H36" s="209"/>
      <c r="I36" s="208" t="str">
        <f>IF(ISBLANK(I$26),"",IF(I35&gt;$B$36,"Falsch","OK"))</f>
        <v/>
      </c>
      <c r="J36" s="209"/>
      <c r="K36" s="208" t="str">
        <f>IF(ISBLANK(K$26),"",IF(K35&gt;$B$36,"Falsch","OK"))</f>
        <v/>
      </c>
      <c r="L36" s="209"/>
      <c r="M36" s="208" t="str">
        <f>IF(ISBLANK(M$26),"",IF(M35&gt;$B$36,"Falsch","OK"))</f>
        <v/>
      </c>
      <c r="N36" s="209"/>
    </row>
    <row r="37" spans="1:14" ht="15.75" x14ac:dyDescent="0.25">
      <c r="A37" s="100" t="str">
        <f>Stammdaten!A24</f>
        <v>Max. GVE pro ha Zusatzmodul Extensiv</v>
      </c>
      <c r="B37" s="102">
        <f>Stammdaten!D24</f>
        <v>1</v>
      </c>
      <c r="C37" s="208" t="str">
        <f>IF(ISBLANK(C$26),"",IF(C35&gt;$B$37,"Falsch","OK"))</f>
        <v/>
      </c>
      <c r="D37" s="209"/>
      <c r="E37" s="208" t="str">
        <f>IF(ISBLANK(E$26),"",IF(E35&gt;$B$37,"Falsch","OK"))</f>
        <v/>
      </c>
      <c r="F37" s="209"/>
      <c r="G37" s="208" t="str">
        <f>IF(ISBLANK(G$26),"",IF(G35&gt;$B$37,"Falsch","OK"))</f>
        <v/>
      </c>
      <c r="H37" s="209"/>
      <c r="I37" s="208" t="str">
        <f>IF(ISBLANK(I$26),"",IF(I35&gt;$B$37,"Falsch","OK"))</f>
        <v/>
      </c>
      <c r="J37" s="209"/>
      <c r="K37" s="208" t="str">
        <f>IF(ISBLANK(K$26),"",IF(K35&gt;$B$37,"Falsch","OK"))</f>
        <v/>
      </c>
      <c r="L37" s="209"/>
      <c r="M37" s="208" t="str">
        <f>IF(ISBLANK(M$26),"",IF(M35&gt;$B$37,"Falsch","OK"))</f>
        <v/>
      </c>
      <c r="N37" s="209"/>
    </row>
    <row r="38" spans="1:14" ht="15.75" hidden="1" thickBot="1" x14ac:dyDescent="0.25"/>
    <row r="39" spans="1:14" ht="15.75" hidden="1" x14ac:dyDescent="0.25">
      <c r="A39" s="131" t="s">
        <v>0</v>
      </c>
    </row>
    <row r="40" spans="1:14" hidden="1" x14ac:dyDescent="0.2">
      <c r="A40" s="106" t="s">
        <v>93</v>
      </c>
    </row>
    <row r="41" spans="1:14" hidden="1" x14ac:dyDescent="0.2">
      <c r="A41" s="108" t="s">
        <v>2</v>
      </c>
    </row>
    <row r="42" spans="1:14" hidden="1" x14ac:dyDescent="0.2">
      <c r="A42" s="108" t="s">
        <v>62</v>
      </c>
    </row>
    <row r="43" spans="1:14" hidden="1" x14ac:dyDescent="0.2">
      <c r="A43" s="106" t="s">
        <v>72</v>
      </c>
    </row>
    <row r="44" spans="1:14" hidden="1" x14ac:dyDescent="0.2">
      <c r="A44" s="108" t="s">
        <v>4</v>
      </c>
    </row>
    <row r="45" spans="1:14" hidden="1" x14ac:dyDescent="0.2">
      <c r="A45" s="108" t="s">
        <v>5</v>
      </c>
    </row>
    <row r="46" spans="1:14" hidden="1" x14ac:dyDescent="0.2">
      <c r="A46" s="111" t="s">
        <v>73</v>
      </c>
    </row>
    <row r="47" spans="1:14" hidden="1" x14ac:dyDescent="0.2">
      <c r="A47" s="111" t="s">
        <v>74</v>
      </c>
    </row>
    <row r="48" spans="1:14" hidden="1" x14ac:dyDescent="0.2">
      <c r="A48" s="111" t="s">
        <v>3</v>
      </c>
    </row>
    <row r="49" spans="1:2" hidden="1" x14ac:dyDescent="0.2">
      <c r="A49" s="111" t="s">
        <v>71</v>
      </c>
    </row>
    <row r="50" spans="1:2" ht="15.75" hidden="1" thickBot="1" x14ac:dyDescent="0.25">
      <c r="A50" s="114" t="s">
        <v>70</v>
      </c>
    </row>
    <row r="51" spans="1:2" ht="15.75" hidden="1" thickBot="1" x14ac:dyDescent="0.25"/>
    <row r="52" spans="1:2" ht="16.5" hidden="1" thickTop="1" x14ac:dyDescent="0.25">
      <c r="A52" s="189" t="s">
        <v>75</v>
      </c>
      <c r="B52" s="190"/>
    </row>
    <row r="53" spans="1:2" ht="15.75" hidden="1" x14ac:dyDescent="0.25">
      <c r="A53" s="183" t="s">
        <v>76</v>
      </c>
      <c r="B53" s="186"/>
    </row>
    <row r="54" spans="1:2" ht="15.75" hidden="1" x14ac:dyDescent="0.25">
      <c r="A54" s="183" t="s">
        <v>77</v>
      </c>
      <c r="B54" s="186"/>
    </row>
    <row r="55" spans="1:2" ht="15.75" hidden="1" x14ac:dyDescent="0.25">
      <c r="A55" s="183" t="s">
        <v>78</v>
      </c>
      <c r="B55" s="186"/>
    </row>
    <row r="56" spans="1:2" ht="15.75" hidden="1" x14ac:dyDescent="0.25">
      <c r="A56" s="183" t="s">
        <v>79</v>
      </c>
      <c r="B56" s="186"/>
    </row>
    <row r="57" spans="1:2" ht="15.75" hidden="1" x14ac:dyDescent="0.25">
      <c r="A57" s="183" t="s">
        <v>80</v>
      </c>
      <c r="B57" s="186"/>
    </row>
    <row r="58" spans="1:2" ht="15.75" hidden="1" x14ac:dyDescent="0.25">
      <c r="A58" s="183" t="s">
        <v>81</v>
      </c>
      <c r="B58" s="186"/>
    </row>
    <row r="59" spans="1:2" ht="15.75" hidden="1" x14ac:dyDescent="0.25">
      <c r="A59" s="183" t="s">
        <v>82</v>
      </c>
      <c r="B59" s="186"/>
    </row>
    <row r="60" spans="1:2" ht="15.75" hidden="1" x14ac:dyDescent="0.25">
      <c r="A60" s="183" t="s">
        <v>83</v>
      </c>
      <c r="B60" s="186"/>
    </row>
    <row r="61" spans="1:2" ht="15.75" hidden="1" x14ac:dyDescent="0.25">
      <c r="A61" s="183" t="s">
        <v>4</v>
      </c>
      <c r="B61" s="186"/>
    </row>
    <row r="62" spans="1:2" ht="15.75" hidden="1" x14ac:dyDescent="0.25">
      <c r="A62" s="183" t="s">
        <v>5</v>
      </c>
      <c r="B62" s="186"/>
    </row>
    <row r="63" spans="1:2" ht="15.75" hidden="1" x14ac:dyDescent="0.25">
      <c r="A63" s="183" t="s">
        <v>73</v>
      </c>
      <c r="B63" s="186"/>
    </row>
    <row r="64" spans="1:2" ht="15.75" hidden="1" x14ac:dyDescent="0.25">
      <c r="A64" s="183" t="s">
        <v>74</v>
      </c>
      <c r="B64" s="186"/>
    </row>
    <row r="65" spans="1:7" ht="15.75" hidden="1" x14ac:dyDescent="0.25">
      <c r="A65" s="183" t="s">
        <v>54</v>
      </c>
      <c r="B65" s="186"/>
    </row>
    <row r="66" spans="1:7" ht="15.75" hidden="1" x14ac:dyDescent="0.25">
      <c r="A66" s="183" t="s">
        <v>84</v>
      </c>
      <c r="B66" s="186"/>
    </row>
    <row r="67" spans="1:7" ht="15.75" hidden="1" x14ac:dyDescent="0.25">
      <c r="A67" s="183" t="s">
        <v>85</v>
      </c>
      <c r="B67" s="186"/>
    </row>
    <row r="68" spans="1:7" ht="15.75" hidden="1" x14ac:dyDescent="0.25">
      <c r="A68" s="183" t="s">
        <v>86</v>
      </c>
      <c r="B68" s="186"/>
    </row>
    <row r="69" spans="1:7" ht="15.75" hidden="1" x14ac:dyDescent="0.25">
      <c r="A69" s="183" t="s">
        <v>87</v>
      </c>
      <c r="B69" s="185"/>
    </row>
    <row r="70" spans="1:7" ht="16.5" hidden="1" thickBot="1" x14ac:dyDescent="0.3">
      <c r="A70" s="184" t="s">
        <v>88</v>
      </c>
      <c r="B70" s="187"/>
    </row>
    <row r="71" spans="1:7" ht="15.75" hidden="1" thickTop="1" x14ac:dyDescent="0.2"/>
    <row r="72" spans="1:7" x14ac:dyDescent="0.2">
      <c r="A72" s="201"/>
      <c r="B72" s="201"/>
      <c r="C72" s="200"/>
      <c r="D72" s="200"/>
      <c r="E72" s="200"/>
      <c r="F72" s="200"/>
      <c r="G72" s="200"/>
    </row>
  </sheetData>
  <sheetProtection algorithmName="SHA-512" hashValue="Omxhtk9VzySUkY1mKRxxA1aa7OYDDfIY5qEwRMldAzUzM6F6eXxfgg4eUDUXwffh8jvFZuA/iNnEohHOTkDW+w==" saltValue="t1fS8V0z0mJBmuQo3hM2Kg==" spinCount="100000" sheet="1" selectLockedCells="1"/>
  <mergeCells count="103">
    <mergeCell ref="G25:H25"/>
    <mergeCell ref="I25:J25"/>
    <mergeCell ref="K25:L25"/>
    <mergeCell ref="M25:N25"/>
    <mergeCell ref="G23:H23"/>
    <mergeCell ref="I23:J23"/>
    <mergeCell ref="K23:L23"/>
    <mergeCell ref="M23:N23"/>
    <mergeCell ref="C24:D24"/>
    <mergeCell ref="E24:F24"/>
    <mergeCell ref="G24:H24"/>
    <mergeCell ref="I24:J24"/>
    <mergeCell ref="K24:L24"/>
    <mergeCell ref="M24:N24"/>
    <mergeCell ref="K35:L35"/>
    <mergeCell ref="M35:N35"/>
    <mergeCell ref="C37:D37"/>
    <mergeCell ref="E37:F37"/>
    <mergeCell ref="G37:H37"/>
    <mergeCell ref="I37:J37"/>
    <mergeCell ref="K37:L37"/>
    <mergeCell ref="M37:N37"/>
    <mergeCell ref="E35:F35"/>
    <mergeCell ref="E36:F36"/>
    <mergeCell ref="G19:H19"/>
    <mergeCell ref="I19:J19"/>
    <mergeCell ref="K19:L19"/>
    <mergeCell ref="M19:N19"/>
    <mergeCell ref="G36:H36"/>
    <mergeCell ref="I36:J36"/>
    <mergeCell ref="K36:L36"/>
    <mergeCell ref="M36:N36"/>
    <mergeCell ref="G35:H35"/>
    <mergeCell ref="I35:J35"/>
    <mergeCell ref="G34:H34"/>
    <mergeCell ref="I34:J34"/>
    <mergeCell ref="K34:L34"/>
    <mergeCell ref="M34:N34"/>
    <mergeCell ref="G26:H26"/>
    <mergeCell ref="I26:J26"/>
    <mergeCell ref="K26:L26"/>
    <mergeCell ref="M26:N26"/>
    <mergeCell ref="K17:L17"/>
    <mergeCell ref="M17:N17"/>
    <mergeCell ref="G18:H18"/>
    <mergeCell ref="I18:J18"/>
    <mergeCell ref="K18:L18"/>
    <mergeCell ref="M18:N18"/>
    <mergeCell ref="G17:H17"/>
    <mergeCell ref="I17:J17"/>
    <mergeCell ref="K15:L15"/>
    <mergeCell ref="M15:N15"/>
    <mergeCell ref="G16:H16"/>
    <mergeCell ref="I16:J16"/>
    <mergeCell ref="K16:L16"/>
    <mergeCell ref="M16:N16"/>
    <mergeCell ref="G15:H15"/>
    <mergeCell ref="I15:J15"/>
    <mergeCell ref="K4:L4"/>
    <mergeCell ref="M4:N4"/>
    <mergeCell ref="G5:H5"/>
    <mergeCell ref="I5:J5"/>
    <mergeCell ref="K5:L5"/>
    <mergeCell ref="M5:N5"/>
    <mergeCell ref="G4:H4"/>
    <mergeCell ref="I4:J4"/>
    <mergeCell ref="K2:L2"/>
    <mergeCell ref="M2:N2"/>
    <mergeCell ref="G3:H3"/>
    <mergeCell ref="I3:J3"/>
    <mergeCell ref="K3:L3"/>
    <mergeCell ref="M3:N3"/>
    <mergeCell ref="G2:H2"/>
    <mergeCell ref="I2:J2"/>
    <mergeCell ref="E26:F26"/>
    <mergeCell ref="E34:F34"/>
    <mergeCell ref="E15:F15"/>
    <mergeCell ref="E16:F16"/>
    <mergeCell ref="E17:F17"/>
    <mergeCell ref="E18:F18"/>
    <mergeCell ref="E23:F23"/>
    <mergeCell ref="E25:F25"/>
    <mergeCell ref="E19:F19"/>
    <mergeCell ref="E2:F2"/>
    <mergeCell ref="E3:F3"/>
    <mergeCell ref="E4:F4"/>
    <mergeCell ref="E5:F5"/>
    <mergeCell ref="C26:D26"/>
    <mergeCell ref="C15:D15"/>
    <mergeCell ref="C16:D16"/>
    <mergeCell ref="C2:D2"/>
    <mergeCell ref="C3:D3"/>
    <mergeCell ref="C23:D23"/>
    <mergeCell ref="C4:D4"/>
    <mergeCell ref="C5:D5"/>
    <mergeCell ref="C35:D35"/>
    <mergeCell ref="C36:D36"/>
    <mergeCell ref="C17:D17"/>
    <mergeCell ref="C18:D18"/>
    <mergeCell ref="C34:D34"/>
    <mergeCell ref="C25:D25"/>
    <mergeCell ref="A22:D22"/>
    <mergeCell ref="C19:D19"/>
  </mergeCells>
  <phoneticPr fontId="3" type="noConversion"/>
  <dataValidations count="2">
    <dataValidation type="list" allowBlank="1" showInputMessage="1" showErrorMessage="1" sqref="A28:A33">
      <formula1>$A$53:$A$70</formula1>
    </dataValidation>
    <dataValidation type="list" allowBlank="1" showInputMessage="1" showErrorMessage="1" sqref="A8:A13">
      <formula1>$A$40:$A$50</formula1>
    </dataValidation>
  </dataValidations>
  <pageMargins left="0.70866141732283472" right="0.70866141732283472" top="1.3385826771653544" bottom="0.74803149606299213" header="0.70866141732283472" footer="0.31496062992125984"/>
  <pageSetup paperSize="9" scale="90" fitToHeight="0" orientation="portrait" r:id="rId1"/>
  <headerFooter alignWithMargins="0">
    <oddHeader xml:space="preserve">&amp;C&amp;14Berechnung Viehbesatz&amp;10
&amp;"Arial,Fett"&amp;14Beispiele Umweltschonende Grünlandbewirtschaftung im Unternehmen
</oddHeader>
    <oddFooter>&amp;LAgrarumwelt, DLR RNH&amp;CStand 03-2018&amp;R&amp;A / 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T39"/>
  <sheetViews>
    <sheetView zoomScale="90" zoomScaleNormal="90" zoomScaleSheetLayoutView="90" workbookViewId="0">
      <selection activeCell="C1" sqref="C1"/>
    </sheetView>
  </sheetViews>
  <sheetFormatPr baseColWidth="10" defaultRowHeight="15" x14ac:dyDescent="0.2"/>
  <cols>
    <col min="1" max="1" width="62.7109375" style="17" customWidth="1"/>
    <col min="2" max="2" width="8.42578125" style="17" customWidth="1"/>
    <col min="3" max="17" width="13.7109375" style="13" customWidth="1"/>
    <col min="18" max="16384" width="11.42578125" style="13"/>
  </cols>
  <sheetData>
    <row r="1" spans="1:17" s="9" customFormat="1" ht="18" customHeight="1" x14ac:dyDescent="0.25">
      <c r="A1" s="91" t="s">
        <v>12</v>
      </c>
      <c r="B1" s="9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9" customFormat="1" ht="18" customHeight="1" x14ac:dyDescent="0.25">
      <c r="A2" s="47" t="s">
        <v>29</v>
      </c>
      <c r="B2" s="4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33"/>
    </row>
    <row r="3" spans="1:17" s="9" customFormat="1" ht="18" customHeight="1" x14ac:dyDescent="0.25">
      <c r="A3" s="47" t="s">
        <v>13</v>
      </c>
      <c r="B3" s="4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33"/>
    </row>
    <row r="4" spans="1:17" s="9" customFormat="1" ht="18" customHeight="1" x14ac:dyDescent="0.2">
      <c r="A4" s="47" t="s">
        <v>25</v>
      </c>
      <c r="B4" s="4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34"/>
    </row>
    <row r="5" spans="1:17" s="9" customFormat="1" ht="18" customHeight="1" x14ac:dyDescent="0.25">
      <c r="A5" s="49" t="s">
        <v>17</v>
      </c>
      <c r="B5" s="4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9" customFormat="1" ht="18" customHeight="1" x14ac:dyDescent="0.25">
      <c r="A6" s="49" t="s">
        <v>42</v>
      </c>
      <c r="B6" s="48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</row>
    <row r="7" spans="1:17" s="9" customFormat="1" ht="18" customHeight="1" thickBot="1" x14ac:dyDescent="0.3">
      <c r="A7" s="50" t="s">
        <v>43</v>
      </c>
      <c r="B7" s="51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</row>
    <row r="8" spans="1:17" ht="16.5" thickBot="1" x14ac:dyDescent="0.3">
      <c r="A8" s="154" t="s">
        <v>0</v>
      </c>
      <c r="B8" s="53" t="s">
        <v>1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35" t="s">
        <v>15</v>
      </c>
    </row>
    <row r="9" spans="1:17" ht="15.75" hidden="1" x14ac:dyDescent="0.25">
      <c r="A9" s="153"/>
      <c r="B9" s="5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6"/>
    </row>
    <row r="10" spans="1:17" ht="15.75" x14ac:dyDescent="0.25">
      <c r="A10" s="155"/>
      <c r="B10" s="55" t="str">
        <f>IF(ISERROR(VLOOKUP(A10,Stammdaten!$A$3:$B$13,2,FALSE)),"",VLOOKUP(A10,Stammdaten!$A$3:$B$13,2,FALSE))</f>
        <v/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5.75" x14ac:dyDescent="0.25">
      <c r="A11" s="156"/>
      <c r="B11" s="55" t="str">
        <f>IF(ISERROR(VLOOKUP(A11,Stammdaten!$A$3:$B$13,2,FALSE)),"",VLOOKUP(A11,Stammdaten!$A$3:$B$13,2,FALSE))</f>
        <v/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5.75" x14ac:dyDescent="0.25">
      <c r="A12" s="156"/>
      <c r="B12" s="55" t="str">
        <f>IF(ISERROR(VLOOKUP(A12,Stammdaten!$A$3:$B$13,2,FALSE)),"",VLOOKUP(A12,Stammdaten!$A$3:$B$13,2,FALSE))</f>
        <v/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5.75" x14ac:dyDescent="0.25">
      <c r="A13" s="156"/>
      <c r="B13" s="55" t="str">
        <f>IF(ISERROR(VLOOKUP(A13,Stammdaten!$A$3:$B$13,2,FALSE)),"",VLOOKUP(A13,Stammdaten!$A$3:$B$13,2,FALSE))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7.25" customHeight="1" x14ac:dyDescent="0.25">
      <c r="A14" s="156"/>
      <c r="B14" s="55" t="str">
        <f>IF(ISERROR(VLOOKUP(A14,Stammdaten!$A$3:$B$13,2,FALSE)),"",VLOOKUP(A14,Stammdaten!$A$3:$B$13,2,FALSE))</f>
        <v/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6.5" thickBot="1" x14ac:dyDescent="0.3">
      <c r="A15" s="157"/>
      <c r="B15" s="55" t="str">
        <f>IF(ISERROR(VLOOKUP(A15,Stammdaten!$A$3:$B$13,2,FALSE)),"",VLOOKUP(A15,Stammdaten!$A$3:$B$13,2,FALSE))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6.5" hidden="1" thickBot="1" x14ac:dyDescent="0.3">
      <c r="A16" s="150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7"/>
    </row>
    <row r="17" spans="1:20" s="14" customFormat="1" ht="15.75" x14ac:dyDescent="0.25">
      <c r="A17" s="148" t="s">
        <v>16</v>
      </c>
      <c r="B17" s="18"/>
      <c r="C17" s="70">
        <f>SUMPRODUCT($B$10:$B$15,C10:C15)</f>
        <v>0</v>
      </c>
      <c r="D17" s="70">
        <f t="shared" ref="D17:Q17" si="0">SUMPRODUCT($B$10:$B$15,D10:D15)</f>
        <v>0</v>
      </c>
      <c r="E17" s="70">
        <f t="shared" si="0"/>
        <v>0</v>
      </c>
      <c r="F17" s="70">
        <f t="shared" si="0"/>
        <v>0</v>
      </c>
      <c r="G17" s="70">
        <f t="shared" si="0"/>
        <v>0</v>
      </c>
      <c r="H17" s="70">
        <f t="shared" si="0"/>
        <v>0</v>
      </c>
      <c r="I17" s="70">
        <f t="shared" si="0"/>
        <v>0</v>
      </c>
      <c r="J17" s="70">
        <f t="shared" si="0"/>
        <v>0</v>
      </c>
      <c r="K17" s="70">
        <f t="shared" si="0"/>
        <v>0</v>
      </c>
      <c r="L17" s="70">
        <f t="shared" si="0"/>
        <v>0</v>
      </c>
      <c r="M17" s="70">
        <f t="shared" si="0"/>
        <v>0</v>
      </c>
      <c r="N17" s="70">
        <f t="shared" si="0"/>
        <v>0</v>
      </c>
      <c r="O17" s="70">
        <f t="shared" si="0"/>
        <v>0</v>
      </c>
      <c r="P17" s="70">
        <f t="shared" si="0"/>
        <v>0</v>
      </c>
      <c r="Q17" s="70">
        <f t="shared" si="0"/>
        <v>0</v>
      </c>
    </row>
    <row r="18" spans="1:20" s="16" customFormat="1" ht="16.5" thickBot="1" x14ac:dyDescent="0.3">
      <c r="A18" s="56" t="s">
        <v>14</v>
      </c>
      <c r="B18" s="26"/>
      <c r="C18" s="71">
        <f t="shared" ref="C18:Q18" si="1">IF(ISBLANK(C6),360,DAYS360(C6,C7))</f>
        <v>360</v>
      </c>
      <c r="D18" s="71">
        <f t="shared" si="1"/>
        <v>360</v>
      </c>
      <c r="E18" s="71">
        <f t="shared" si="1"/>
        <v>360</v>
      </c>
      <c r="F18" s="71">
        <f t="shared" si="1"/>
        <v>360</v>
      </c>
      <c r="G18" s="71">
        <f t="shared" si="1"/>
        <v>360</v>
      </c>
      <c r="H18" s="71">
        <f t="shared" si="1"/>
        <v>360</v>
      </c>
      <c r="I18" s="71">
        <f t="shared" si="1"/>
        <v>360</v>
      </c>
      <c r="J18" s="71">
        <f t="shared" si="1"/>
        <v>360</v>
      </c>
      <c r="K18" s="71">
        <f t="shared" si="1"/>
        <v>360</v>
      </c>
      <c r="L18" s="71">
        <f t="shared" si="1"/>
        <v>360</v>
      </c>
      <c r="M18" s="71">
        <f t="shared" si="1"/>
        <v>360</v>
      </c>
      <c r="N18" s="71">
        <f t="shared" si="1"/>
        <v>360</v>
      </c>
      <c r="O18" s="71">
        <f t="shared" si="1"/>
        <v>360</v>
      </c>
      <c r="P18" s="71">
        <f t="shared" si="1"/>
        <v>360</v>
      </c>
      <c r="Q18" s="71">
        <f t="shared" si="1"/>
        <v>360</v>
      </c>
    </row>
    <row r="19" spans="1:20" s="14" customFormat="1" ht="15.75" x14ac:dyDescent="0.25">
      <c r="A19" s="57" t="s">
        <v>32</v>
      </c>
      <c r="B19" s="58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/>
    </row>
    <row r="20" spans="1:20" s="14" customFormat="1" ht="15.75" x14ac:dyDescent="0.25">
      <c r="A20" s="59" t="s">
        <v>18</v>
      </c>
      <c r="B20" s="60"/>
      <c r="C20" s="74" t="str">
        <f t="shared" ref="C20:Q20" si="2">IF(ISBLANK(C$5),"",(C$17/C$5))</f>
        <v/>
      </c>
      <c r="D20" s="74" t="str">
        <f t="shared" si="2"/>
        <v/>
      </c>
      <c r="E20" s="74" t="str">
        <f t="shared" si="2"/>
        <v/>
      </c>
      <c r="F20" s="74" t="str">
        <f t="shared" si="2"/>
        <v/>
      </c>
      <c r="G20" s="74" t="str">
        <f t="shared" si="2"/>
        <v/>
      </c>
      <c r="H20" s="74" t="str">
        <f t="shared" si="2"/>
        <v/>
      </c>
      <c r="I20" s="74" t="str">
        <f t="shared" si="2"/>
        <v/>
      </c>
      <c r="J20" s="74" t="str">
        <f t="shared" si="2"/>
        <v/>
      </c>
      <c r="K20" s="74" t="str">
        <f t="shared" si="2"/>
        <v/>
      </c>
      <c r="L20" s="74" t="str">
        <f t="shared" si="2"/>
        <v/>
      </c>
      <c r="M20" s="74" t="str">
        <f t="shared" si="2"/>
        <v/>
      </c>
      <c r="N20" s="74" t="str">
        <f t="shared" si="2"/>
        <v/>
      </c>
      <c r="O20" s="74" t="str">
        <f t="shared" si="2"/>
        <v/>
      </c>
      <c r="P20" s="74" t="str">
        <f t="shared" si="2"/>
        <v/>
      </c>
      <c r="Q20" s="74" t="str">
        <f t="shared" si="2"/>
        <v/>
      </c>
    </row>
    <row r="21" spans="1:20" s="14" customFormat="1" ht="15.75" x14ac:dyDescent="0.25">
      <c r="A21" s="59" t="s">
        <v>19</v>
      </c>
      <c r="B21" s="60"/>
      <c r="C21" s="74" t="str">
        <f t="shared" ref="C21:Q21" si="3">IF(ISBLANK(C$5),"",C$17/C$5/360*C$18)</f>
        <v/>
      </c>
      <c r="D21" s="74" t="str">
        <f t="shared" si="3"/>
        <v/>
      </c>
      <c r="E21" s="74" t="str">
        <f t="shared" si="3"/>
        <v/>
      </c>
      <c r="F21" s="74" t="str">
        <f t="shared" si="3"/>
        <v/>
      </c>
      <c r="G21" s="74" t="str">
        <f t="shared" si="3"/>
        <v/>
      </c>
      <c r="H21" s="74" t="str">
        <f t="shared" si="3"/>
        <v/>
      </c>
      <c r="I21" s="74" t="str">
        <f t="shared" si="3"/>
        <v/>
      </c>
      <c r="J21" s="74" t="str">
        <f t="shared" si="3"/>
        <v/>
      </c>
      <c r="K21" s="74" t="str">
        <f t="shared" si="3"/>
        <v/>
      </c>
      <c r="L21" s="74" t="str">
        <f t="shared" si="3"/>
        <v/>
      </c>
      <c r="M21" s="74" t="str">
        <f t="shared" si="3"/>
        <v/>
      </c>
      <c r="N21" s="74" t="str">
        <f t="shared" si="3"/>
        <v/>
      </c>
      <c r="O21" s="74" t="str">
        <f t="shared" si="3"/>
        <v/>
      </c>
      <c r="P21" s="74" t="str">
        <f t="shared" si="3"/>
        <v/>
      </c>
      <c r="Q21" s="74" t="str">
        <f t="shared" si="3"/>
        <v/>
      </c>
    </row>
    <row r="22" spans="1:20" s="14" customFormat="1" ht="15.75" x14ac:dyDescent="0.25">
      <c r="A22" s="39" t="s">
        <v>33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40"/>
    </row>
    <row r="23" spans="1:20" s="14" customFormat="1" ht="15.75" x14ac:dyDescent="0.25">
      <c r="A23" s="65" t="s">
        <v>31</v>
      </c>
      <c r="B23" s="19"/>
      <c r="C23" s="74" t="str">
        <f>IF(ISBLANK(C$5),"",C20*C18)</f>
        <v/>
      </c>
      <c r="D23" s="74" t="str">
        <f>IF(ISBLANK(D$5),"",D20*D18)</f>
        <v/>
      </c>
      <c r="E23" s="74" t="str">
        <f t="shared" ref="E23:L23" si="4">IF(ISBLANK(E$5),"",E20*E18)</f>
        <v/>
      </c>
      <c r="F23" s="74" t="str">
        <f t="shared" si="4"/>
        <v/>
      </c>
      <c r="G23" s="74" t="str">
        <f t="shared" si="4"/>
        <v/>
      </c>
      <c r="H23" s="74" t="str">
        <f t="shared" si="4"/>
        <v/>
      </c>
      <c r="I23" s="74" t="str">
        <f t="shared" si="4"/>
        <v/>
      </c>
      <c r="J23" s="74" t="str">
        <f t="shared" si="4"/>
        <v/>
      </c>
      <c r="K23" s="74" t="str">
        <f t="shared" si="4"/>
        <v/>
      </c>
      <c r="L23" s="74" t="str">
        <f t="shared" si="4"/>
        <v/>
      </c>
      <c r="M23" s="74" t="str">
        <f>IF(ISBLANK(M$5),"",M20*M18)</f>
        <v/>
      </c>
      <c r="N23" s="74" t="str">
        <f>IF(ISBLANK(N$5),"",N20*N18)</f>
        <v/>
      </c>
      <c r="O23" s="74" t="str">
        <f>IF(ISBLANK(O$5),"",O20*O18)</f>
        <v/>
      </c>
      <c r="P23" s="74" t="str">
        <f>IF(ISBLANK(P$5),"",P20*P18)</f>
        <v/>
      </c>
      <c r="Q23" s="74" t="str">
        <f>IF(ISBLANK(Q$5),"",Q20*Q18)</f>
        <v/>
      </c>
    </row>
    <row r="24" spans="1:20" s="14" customFormat="1" ht="15.75" x14ac:dyDescent="0.25">
      <c r="A24" s="93" t="s">
        <v>19</v>
      </c>
      <c r="B24" s="41"/>
      <c r="C24" s="94">
        <f>SUM(C23:Q23)/360</f>
        <v>0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  <c r="R24" s="6"/>
      <c r="S24" s="6"/>
      <c r="T24" s="6"/>
    </row>
    <row r="26" spans="1:20" hidden="1" x14ac:dyDescent="0.2"/>
    <row r="27" spans="1:20" ht="15.75" hidden="1" x14ac:dyDescent="0.25">
      <c r="A27" s="131" t="s">
        <v>0</v>
      </c>
    </row>
    <row r="28" spans="1:20" hidden="1" x14ac:dyDescent="0.2">
      <c r="A28" s="106" t="s">
        <v>93</v>
      </c>
    </row>
    <row r="29" spans="1:20" hidden="1" x14ac:dyDescent="0.2">
      <c r="A29" s="108" t="s">
        <v>2</v>
      </c>
    </row>
    <row r="30" spans="1:20" hidden="1" x14ac:dyDescent="0.2">
      <c r="A30" s="108" t="s">
        <v>62</v>
      </c>
    </row>
    <row r="31" spans="1:20" hidden="1" x14ac:dyDescent="0.2">
      <c r="A31" s="106" t="s">
        <v>72</v>
      </c>
    </row>
    <row r="32" spans="1:20" hidden="1" x14ac:dyDescent="0.2">
      <c r="A32" s="108" t="s">
        <v>4</v>
      </c>
    </row>
    <row r="33" spans="1:1" hidden="1" x14ac:dyDescent="0.2">
      <c r="A33" s="108" t="s">
        <v>5</v>
      </c>
    </row>
    <row r="34" spans="1:1" hidden="1" x14ac:dyDescent="0.2">
      <c r="A34" s="111" t="s">
        <v>73</v>
      </c>
    </row>
    <row r="35" spans="1:1" hidden="1" x14ac:dyDescent="0.2">
      <c r="A35" s="111" t="s">
        <v>74</v>
      </c>
    </row>
    <row r="36" spans="1:1" hidden="1" x14ac:dyDescent="0.2">
      <c r="A36" s="111" t="s">
        <v>3</v>
      </c>
    </row>
    <row r="37" spans="1:1" hidden="1" x14ac:dyDescent="0.2">
      <c r="A37" s="111" t="s">
        <v>71</v>
      </c>
    </row>
    <row r="38" spans="1:1" ht="15.75" hidden="1" thickBot="1" x14ac:dyDescent="0.25">
      <c r="A38" s="114" t="s">
        <v>70</v>
      </c>
    </row>
    <row r="39" spans="1:1" hidden="1" x14ac:dyDescent="0.2"/>
  </sheetData>
  <sheetProtection algorithmName="SHA-512" hashValue="ODQHUAzKM9t/D9avlU7WXdPDTmkV5bdRX+gihRBe4kjylHSQbgF0NdwRxW7u/HlVb+axKh+QEmAMyAWOEtW8bA==" saltValue="AGv4CFDjGzCf/3rqKFMyaw==" spinCount="100000" sheet="1" selectLockedCells="1"/>
  <phoneticPr fontId="3" type="noConversion"/>
  <dataValidations count="1">
    <dataValidation type="list" allowBlank="1" showInputMessage="1" showErrorMessage="1" sqref="A10:A15">
      <formula1>$A$28:$A$38</formula1>
    </dataValidation>
  </dataValidations>
  <pageMargins left="0.78740157499999996" right="0.78740157499999996" top="0.87" bottom="0.69" header="0.4921259845" footer="0.4921259845"/>
  <pageSetup paperSize="9" scale="74" orientation="landscape" r:id="rId1"/>
  <headerFooter alignWithMargins="0">
    <oddHeader>&amp;C&amp;14Berechnung Viehbesatz&amp;10
&amp;"Arial,Fett"&amp;14Mähwiesen und Weiden</oddHeader>
    <oddFooter>&amp;LFritz Mossel, DLR RNH&amp;CStand 04-2011&amp;R&amp;A / &amp;F</oddFooter>
  </headerFooter>
  <colBreaks count="1" manualBreakCount="1">
    <brk id="1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Hinweise</vt:lpstr>
      <vt:lpstr>Stammdaten</vt:lpstr>
      <vt:lpstr>GMW</vt:lpstr>
      <vt:lpstr>GA</vt:lpstr>
      <vt:lpstr>UG</vt:lpstr>
      <vt:lpstr>Andere</vt:lpstr>
      <vt:lpstr>Andere!Druckbereich</vt:lpstr>
      <vt:lpstr>GA!Druckbereich</vt:lpstr>
      <vt:lpstr>GMW!Druckbereich</vt:lpstr>
      <vt:lpstr>UG!Druckbereich</vt:lpstr>
      <vt:lpstr>Andere!Drucktitel</vt:lpstr>
      <vt:lpstr>GA!Drucktitel</vt:lpstr>
      <vt:lpstr>GMW!Drucktitel</vt:lpstr>
      <vt:lpstr>Stammdaten!Drucktitel</vt:lpstr>
      <vt:lpstr>UG!Drucktitel</vt:lpstr>
    </vt:vector>
  </TitlesOfParts>
  <Company>DLR RNH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 Mossel</dc:creator>
  <cp:lastModifiedBy>Philipp</cp:lastModifiedBy>
  <cp:lastPrinted>2018-03-27T06:30:44Z</cp:lastPrinted>
  <dcterms:created xsi:type="dcterms:W3CDTF">2002-04-03T12:23:58Z</dcterms:created>
  <dcterms:modified xsi:type="dcterms:W3CDTF">2021-01-29T08:10:21Z</dcterms:modified>
</cp:coreProperties>
</file>